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Renditerechner" sheetId="1" r:id="rId1"/>
    <sheet name="Tilgungspla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7"/>
  <c r="C16"/>
  <c r="B9" i="2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8"/>
  <c r="E25" i="1" l="1"/>
  <c r="D23"/>
  <c r="E23"/>
  <c r="E24"/>
  <c r="D9"/>
  <c r="D10" s="1"/>
  <c r="D12" s="1"/>
  <c r="I23" l="1"/>
  <c r="I24" l="1"/>
  <c r="J24" s="1"/>
  <c r="J23"/>
  <c r="I25" l="1"/>
  <c r="E31" s="1"/>
  <c r="J25"/>
  <c r="H6"/>
  <c r="H12" s="1"/>
  <c r="D7" i="2" l="1"/>
  <c r="E7" s="1"/>
  <c r="I27" i="1"/>
  <c r="C7" i="2"/>
  <c r="C8" l="1"/>
  <c r="D8" s="1"/>
  <c r="E8" s="1"/>
  <c r="F7"/>
  <c r="E32" i="1"/>
  <c r="J27"/>
  <c r="I29"/>
  <c r="C31" s="1"/>
  <c r="C9" i="2" l="1"/>
  <c r="D9" s="1"/>
  <c r="E9" s="1"/>
  <c r="F8"/>
  <c r="J29" i="1"/>
  <c r="C32" s="1"/>
  <c r="F9" i="2" l="1"/>
  <c r="C10"/>
  <c r="D10" s="1"/>
  <c r="E10" s="1"/>
  <c r="C11" l="1"/>
  <c r="D11" s="1"/>
  <c r="E11" s="1"/>
  <c r="F10"/>
  <c r="F11" l="1"/>
  <c r="C12"/>
  <c r="D12" s="1"/>
  <c r="E12" s="1"/>
  <c r="C13" l="1"/>
  <c r="D13" s="1"/>
  <c r="E13" s="1"/>
  <c r="F12"/>
  <c r="C14" l="1"/>
  <c r="D14" s="1"/>
  <c r="E14" s="1"/>
  <c r="F13"/>
  <c r="C15" l="1"/>
  <c r="D15" s="1"/>
  <c r="E15" s="1"/>
  <c r="F14"/>
  <c r="F15" l="1"/>
  <c r="C16"/>
  <c r="D16" s="1"/>
  <c r="E16" s="1"/>
  <c r="F16" l="1"/>
  <c r="C17"/>
  <c r="D17" s="1"/>
  <c r="E17" s="1"/>
  <c r="C18" l="1"/>
  <c r="D18" s="1"/>
  <c r="E18" s="1"/>
  <c r="F17"/>
  <c r="F18" l="1"/>
  <c r="C19"/>
  <c r="D19" s="1"/>
  <c r="E19" s="1"/>
  <c r="C20" l="1"/>
  <c r="D20" s="1"/>
  <c r="E20" s="1"/>
  <c r="F19"/>
  <c r="C21" l="1"/>
  <c r="D21" s="1"/>
  <c r="E21" s="1"/>
  <c r="F20"/>
  <c r="C22" l="1"/>
  <c r="D22" s="1"/>
  <c r="E22" s="1"/>
  <c r="F21"/>
  <c r="C23" l="1"/>
  <c r="D23" s="1"/>
  <c r="E23" s="1"/>
  <c r="F22"/>
  <c r="F23" l="1"/>
  <c r="C24"/>
  <c r="D24" s="1"/>
  <c r="E24" s="1"/>
  <c r="C25" l="1"/>
  <c r="D25" s="1"/>
  <c r="E25" s="1"/>
  <c r="F24"/>
  <c r="C26" l="1"/>
  <c r="D26" s="1"/>
  <c r="E26" s="1"/>
  <c r="F25"/>
  <c r="C27" l="1"/>
  <c r="D27" s="1"/>
  <c r="E27" s="1"/>
  <c r="F26"/>
  <c r="C28" l="1"/>
  <c r="D28" s="1"/>
  <c r="E28" s="1"/>
  <c r="F27"/>
  <c r="E29" l="1"/>
  <c r="F28"/>
  <c r="C29"/>
  <c r="D29" s="1"/>
  <c r="E30" l="1"/>
  <c r="F29"/>
  <c r="C30"/>
  <c r="D30" s="1"/>
  <c r="C31" l="1"/>
  <c r="D31" s="1"/>
  <c r="E31" s="1"/>
  <c r="F30"/>
  <c r="E32" l="1"/>
  <c r="C32"/>
  <c r="D32" s="1"/>
  <c r="F31"/>
  <c r="F32" l="1"/>
  <c r="C33"/>
  <c r="D33" s="1"/>
  <c r="E33" s="1"/>
  <c r="C34" l="1"/>
  <c r="D34" s="1"/>
  <c r="E34" s="1"/>
  <c r="F33"/>
  <c r="F34" l="1"/>
  <c r="C35"/>
  <c r="D35" s="1"/>
  <c r="E35" s="1"/>
  <c r="C36" l="1"/>
  <c r="D36" s="1"/>
  <c r="E36" s="1"/>
  <c r="F35"/>
  <c r="F36" l="1"/>
  <c r="C37"/>
  <c r="D37" s="1"/>
  <c r="E37" s="1"/>
  <c r="C38" l="1"/>
  <c r="D38" s="1"/>
  <c r="E38" s="1"/>
  <c r="F37"/>
  <c r="C39" l="1"/>
  <c r="D39" s="1"/>
  <c r="E39" s="1"/>
  <c r="F38"/>
  <c r="F39" l="1"/>
  <c r="C40"/>
  <c r="D40" s="1"/>
  <c r="E40" s="1"/>
  <c r="C41" l="1"/>
  <c r="D41" s="1"/>
  <c r="E41" s="1"/>
  <c r="F40"/>
  <c r="C42" l="1"/>
  <c r="D42" s="1"/>
  <c r="E42" s="1"/>
  <c r="F41"/>
  <c r="F42" l="1"/>
  <c r="C43"/>
  <c r="D43" s="1"/>
  <c r="E43" s="1"/>
  <c r="F43" l="1"/>
  <c r="C44"/>
  <c r="D44" s="1"/>
  <c r="E44" s="1"/>
  <c r="C45" l="1"/>
  <c r="D45" s="1"/>
  <c r="E45" s="1"/>
  <c r="F44"/>
  <c r="C46" l="1"/>
  <c r="D46" s="1"/>
  <c r="E46" s="1"/>
  <c r="F45"/>
  <c r="F46" l="1"/>
  <c r="C47"/>
  <c r="D47" s="1"/>
  <c r="E47" s="1"/>
  <c r="F47" l="1"/>
  <c r="C48"/>
  <c r="D48" s="1"/>
  <c r="E48" s="1"/>
  <c r="F48" l="1"/>
  <c r="C49"/>
  <c r="D49" s="1"/>
  <c r="E49" s="1"/>
  <c r="C50" l="1"/>
  <c r="D50" s="1"/>
  <c r="E50" s="1"/>
  <c r="F49"/>
  <c r="C51" l="1"/>
  <c r="D51" s="1"/>
  <c r="E51" s="1"/>
  <c r="F50"/>
  <c r="F51" l="1"/>
  <c r="C52"/>
  <c r="D52" s="1"/>
  <c r="E52" s="1"/>
  <c r="C53" l="1"/>
  <c r="D53" s="1"/>
  <c r="E53" s="1"/>
  <c r="F52"/>
  <c r="F53" l="1"/>
  <c r="C54"/>
  <c r="D54" s="1"/>
  <c r="E54" s="1"/>
  <c r="F54" l="1"/>
  <c r="C55"/>
  <c r="D55" s="1"/>
  <c r="E55" s="1"/>
  <c r="F55" l="1"/>
  <c r="C56"/>
  <c r="D56" s="1"/>
  <c r="E56" s="1"/>
  <c r="C57" l="1"/>
  <c r="D57" s="1"/>
  <c r="E57" s="1"/>
  <c r="F56"/>
  <c r="E58" l="1"/>
  <c r="F57"/>
  <c r="C58"/>
  <c r="D58" s="1"/>
  <c r="F58" l="1"/>
  <c r="C59"/>
  <c r="D59" s="1"/>
  <c r="E59" s="1"/>
  <c r="C60" l="1"/>
  <c r="D60" s="1"/>
  <c r="E60" s="1"/>
  <c r="F59"/>
  <c r="E61" l="1"/>
  <c r="F60"/>
  <c r="C61"/>
  <c r="D61" s="1"/>
  <c r="F61" l="1"/>
  <c r="E62"/>
  <c r="C62"/>
  <c r="D62" s="1"/>
  <c r="F62" l="1"/>
  <c r="E63"/>
  <c r="C63"/>
  <c r="D63" s="1"/>
  <c r="F63" l="1"/>
  <c r="E64"/>
  <c r="C64"/>
  <c r="D64" s="1"/>
  <c r="C65" l="1"/>
  <c r="D65" s="1"/>
  <c r="E65" s="1"/>
  <c r="F64"/>
  <c r="E66" l="1"/>
  <c r="F65"/>
  <c r="C66"/>
  <c r="D66" s="1"/>
  <c r="C67" l="1"/>
  <c r="D67" s="1"/>
  <c r="E67" s="1"/>
  <c r="F66"/>
  <c r="C68" l="1"/>
  <c r="D68" s="1"/>
  <c r="E68" s="1"/>
  <c r="F67"/>
  <c r="E69" l="1"/>
  <c r="F68"/>
  <c r="C69"/>
  <c r="D69" s="1"/>
  <c r="F69" l="1"/>
  <c r="E70"/>
  <c r="C70"/>
  <c r="D70" s="1"/>
  <c r="C71" l="1"/>
  <c r="D71" s="1"/>
  <c r="E71" s="1"/>
  <c r="F70"/>
  <c r="F71" l="1"/>
  <c r="E72"/>
  <c r="C72"/>
  <c r="D72" s="1"/>
  <c r="C73" l="1"/>
  <c r="D73" s="1"/>
  <c r="E73" s="1"/>
  <c r="F72"/>
  <c r="F73" l="1"/>
  <c r="E74"/>
  <c r="C74"/>
  <c r="D74" s="1"/>
  <c r="F74" l="1"/>
  <c r="C75"/>
  <c r="D75" s="1"/>
  <c r="E75" s="1"/>
  <c r="F75" l="1"/>
  <c r="E76"/>
  <c r="C76"/>
  <c r="D76" s="1"/>
  <c r="C77" l="1"/>
  <c r="D77" s="1"/>
  <c r="E77" s="1"/>
  <c r="F76"/>
  <c r="F77" l="1"/>
  <c r="C78"/>
  <c r="D78" s="1"/>
  <c r="E78" s="1"/>
  <c r="F78" l="1"/>
  <c r="C79"/>
  <c r="D79" s="1"/>
  <c r="E79" s="1"/>
  <c r="E80" l="1"/>
  <c r="C80"/>
  <c r="D80" s="1"/>
  <c r="F79"/>
  <c r="C81" l="1"/>
  <c r="D81" s="1"/>
  <c r="E81" s="1"/>
  <c r="F80"/>
  <c r="C82" l="1"/>
  <c r="D82" s="1"/>
  <c r="E82" s="1"/>
  <c r="F81"/>
  <c r="F82" l="1"/>
  <c r="C83"/>
  <c r="D83" s="1"/>
  <c r="E83" s="1"/>
  <c r="C84" l="1"/>
  <c r="D84" s="1"/>
  <c r="E84" s="1"/>
  <c r="F83"/>
  <c r="F84" l="1"/>
  <c r="C85"/>
  <c r="D85" s="1"/>
  <c r="E85" s="1"/>
  <c r="C86" l="1"/>
  <c r="D86" s="1"/>
  <c r="E86" s="1"/>
  <c r="F85"/>
  <c r="E87" l="1"/>
  <c r="C87"/>
  <c r="D87" s="1"/>
  <c r="F86"/>
  <c r="C88" l="1"/>
  <c r="D88" s="1"/>
  <c r="E88" s="1"/>
  <c r="F87"/>
  <c r="E89" l="1"/>
  <c r="F88"/>
  <c r="C89"/>
  <c r="D89" s="1"/>
  <c r="F89" l="1"/>
  <c r="E90"/>
  <c r="C90"/>
  <c r="D90" s="1"/>
  <c r="F90" l="1"/>
  <c r="C91"/>
  <c r="D91" s="1"/>
  <c r="E91" s="1"/>
  <c r="F91" l="1"/>
  <c r="E92"/>
  <c r="C92"/>
  <c r="D92" s="1"/>
  <c r="F92" l="1"/>
  <c r="E93"/>
  <c r="C93"/>
  <c r="D93" s="1"/>
  <c r="F93" l="1"/>
  <c r="E94"/>
  <c r="C94"/>
  <c r="D94" s="1"/>
  <c r="F94" l="1"/>
  <c r="C95"/>
  <c r="D95" s="1"/>
  <c r="E95" s="1"/>
  <c r="E96" l="1"/>
  <c r="F95"/>
  <c r="C96"/>
  <c r="D96" s="1"/>
  <c r="C97" l="1"/>
  <c r="D97" s="1"/>
  <c r="E97" s="1"/>
  <c r="F96"/>
  <c r="E98" l="1"/>
  <c r="F97"/>
  <c r="C98"/>
  <c r="D98" s="1"/>
  <c r="C99" l="1"/>
  <c r="D99" s="1"/>
  <c r="E99" s="1"/>
  <c r="F98"/>
  <c r="C100" l="1"/>
  <c r="D100" s="1"/>
  <c r="E100" s="1"/>
  <c r="F99"/>
  <c r="F100" l="1"/>
  <c r="C101"/>
  <c r="D101" s="1"/>
  <c r="E101" s="1"/>
  <c r="F101" l="1"/>
  <c r="E102"/>
  <c r="C102"/>
  <c r="D102" s="1"/>
  <c r="F102" l="1"/>
  <c r="C103"/>
  <c r="D103" s="1"/>
  <c r="E103" s="1"/>
  <c r="E104" l="1"/>
  <c r="F103"/>
  <c r="C104"/>
  <c r="D104" s="1"/>
  <c r="E105" l="1"/>
  <c r="C105"/>
  <c r="D105" s="1"/>
  <c r="F104"/>
  <c r="E106" l="1"/>
  <c r="F105"/>
  <c r="C106"/>
  <c r="D106" s="1"/>
  <c r="C107" l="1"/>
  <c r="D107" s="1"/>
  <c r="E107" s="1"/>
  <c r="F106"/>
  <c r="F107" l="1"/>
  <c r="C108"/>
  <c r="D108" s="1"/>
  <c r="E108" s="1"/>
  <c r="C109" l="1"/>
  <c r="D109" s="1"/>
  <c r="E109" s="1"/>
  <c r="F108"/>
  <c r="E110" l="1"/>
  <c r="F109"/>
  <c r="C110"/>
  <c r="D110" s="1"/>
  <c r="E111" l="1"/>
  <c r="C111"/>
  <c r="D111" s="1"/>
  <c r="F110"/>
  <c r="F111" l="1"/>
  <c r="E112"/>
  <c r="C112"/>
  <c r="D112" s="1"/>
  <c r="C113" l="1"/>
  <c r="D113" s="1"/>
  <c r="E113" s="1"/>
  <c r="F112"/>
  <c r="F113" l="1"/>
  <c r="E114"/>
  <c r="C114"/>
  <c r="D114" s="1"/>
  <c r="C115" l="1"/>
  <c r="D115" s="1"/>
  <c r="E115" s="1"/>
  <c r="F114"/>
  <c r="C116" l="1"/>
  <c r="D116" s="1"/>
  <c r="E116" s="1"/>
  <c r="F115"/>
  <c r="C117" l="1"/>
  <c r="D117" s="1"/>
  <c r="E117" s="1"/>
  <c r="F116"/>
  <c r="C118" l="1"/>
  <c r="D118" s="1"/>
  <c r="E118" s="1"/>
  <c r="F117"/>
  <c r="F118" l="1"/>
  <c r="C119"/>
  <c r="D119" s="1"/>
  <c r="E119" s="1"/>
  <c r="F119" l="1"/>
  <c r="E120"/>
  <c r="C120"/>
  <c r="D120" s="1"/>
  <c r="F120" l="1"/>
  <c r="C121"/>
  <c r="D121" s="1"/>
  <c r="E121" s="1"/>
  <c r="C122" l="1"/>
  <c r="D122" s="1"/>
  <c r="E122" s="1"/>
  <c r="F121"/>
  <c r="C123" l="1"/>
  <c r="D123" s="1"/>
  <c r="E123" s="1"/>
  <c r="F122"/>
  <c r="C124" l="1"/>
  <c r="D124" s="1"/>
  <c r="E124" s="1"/>
  <c r="F123"/>
  <c r="C125" l="1"/>
  <c r="D125" s="1"/>
  <c r="E125" s="1"/>
  <c r="F124"/>
  <c r="C126" l="1"/>
  <c r="D126" s="1"/>
  <c r="E126" s="1"/>
  <c r="F125"/>
  <c r="E127" l="1"/>
  <c r="C127"/>
  <c r="D127" s="1"/>
  <c r="F126"/>
  <c r="F127" l="1"/>
  <c r="C128"/>
  <c r="D128" s="1"/>
  <c r="E128" s="1"/>
  <c r="C129" l="1"/>
  <c r="D129" s="1"/>
  <c r="E129" s="1"/>
  <c r="F128"/>
  <c r="F129" l="1"/>
  <c r="C130"/>
  <c r="D130" s="1"/>
  <c r="E130" s="1"/>
  <c r="F130" l="1"/>
  <c r="C131"/>
  <c r="D131" s="1"/>
  <c r="E131" s="1"/>
  <c r="E132" l="1"/>
  <c r="F131"/>
  <c r="C132"/>
  <c r="D132" s="1"/>
  <c r="F132" l="1"/>
  <c r="C133"/>
  <c r="D133" s="1"/>
  <c r="E133" s="1"/>
  <c r="F133" l="1"/>
  <c r="C134"/>
  <c r="D134" s="1"/>
  <c r="E134" s="1"/>
  <c r="F134" l="1"/>
  <c r="C135"/>
  <c r="D135" s="1"/>
  <c r="E135" s="1"/>
  <c r="F135" l="1"/>
  <c r="E136"/>
  <c r="C136"/>
  <c r="D136" s="1"/>
  <c r="F136" l="1"/>
  <c r="C137"/>
  <c r="D137" s="1"/>
  <c r="E137" s="1"/>
  <c r="E138" l="1"/>
  <c r="F137"/>
  <c r="C138"/>
  <c r="D138" s="1"/>
  <c r="E139" l="1"/>
  <c r="C139"/>
  <c r="D139" s="1"/>
  <c r="F138"/>
  <c r="E140" l="1"/>
  <c r="C140"/>
  <c r="D140" s="1"/>
  <c r="F139"/>
  <c r="F140" l="1"/>
  <c r="C141"/>
  <c r="D141" s="1"/>
  <c r="E141" s="1"/>
  <c r="C142" l="1"/>
  <c r="D142" s="1"/>
  <c r="E142" s="1"/>
  <c r="F141"/>
  <c r="E143" l="1"/>
  <c r="F142"/>
  <c r="C143"/>
  <c r="D143" s="1"/>
  <c r="C144" l="1"/>
  <c r="D144" s="1"/>
  <c r="E144" s="1"/>
  <c r="F143"/>
  <c r="F144" l="1"/>
  <c r="C145"/>
  <c r="D145" s="1"/>
  <c r="E145" s="1"/>
  <c r="E146" l="1"/>
  <c r="F145"/>
  <c r="C146"/>
  <c r="D146" s="1"/>
  <c r="F146" l="1"/>
  <c r="E147"/>
  <c r="C147"/>
  <c r="D147" s="1"/>
  <c r="E148" l="1"/>
  <c r="F147"/>
  <c r="C148"/>
  <c r="D148" s="1"/>
  <c r="C149" l="1"/>
  <c r="D149" s="1"/>
  <c r="E149" s="1"/>
  <c r="F148"/>
  <c r="F149" l="1"/>
  <c r="C150"/>
  <c r="D150" s="1"/>
  <c r="E150" s="1"/>
  <c r="C151" l="1"/>
  <c r="D151" s="1"/>
  <c r="E151" s="1"/>
  <c r="F150"/>
  <c r="C152" l="1"/>
  <c r="D152" s="1"/>
  <c r="E152" s="1"/>
  <c r="F151"/>
  <c r="F152" l="1"/>
  <c r="C153"/>
  <c r="D153" s="1"/>
  <c r="E153" s="1"/>
  <c r="E154" l="1"/>
  <c r="C154"/>
  <c r="D154" s="1"/>
  <c r="F153"/>
  <c r="F154" l="1"/>
  <c r="C155"/>
  <c r="D155" s="1"/>
  <c r="E155" s="1"/>
  <c r="E156" l="1"/>
  <c r="F155"/>
  <c r="C156"/>
  <c r="D156" s="1"/>
  <c r="C157" l="1"/>
  <c r="D157" s="1"/>
  <c r="E157" s="1"/>
  <c r="F156"/>
  <c r="F157" l="1"/>
  <c r="C158"/>
  <c r="D158" s="1"/>
  <c r="E158" s="1"/>
  <c r="F158" l="1"/>
  <c r="E159"/>
  <c r="C159"/>
  <c r="D159" s="1"/>
  <c r="E160" l="1"/>
  <c r="F159"/>
  <c r="C160"/>
  <c r="D160" s="1"/>
  <c r="F160" l="1"/>
  <c r="C161"/>
  <c r="D161" s="1"/>
  <c r="E161" s="1"/>
  <c r="E162" l="1"/>
  <c r="C162"/>
  <c r="D162" s="1"/>
  <c r="F161"/>
  <c r="E163" l="1"/>
  <c r="F162"/>
  <c r="C163"/>
  <c r="D163" s="1"/>
  <c r="E164" l="1"/>
  <c r="F163"/>
  <c r="C164"/>
  <c r="D164" s="1"/>
  <c r="C165" l="1"/>
  <c r="D165" s="1"/>
  <c r="E165" s="1"/>
  <c r="F164"/>
  <c r="F165" l="1"/>
  <c r="C166"/>
  <c r="D166" s="1"/>
  <c r="E166" s="1"/>
  <c r="C167" l="1"/>
  <c r="D167" s="1"/>
  <c r="E167" s="1"/>
  <c r="F166"/>
  <c r="E168" l="1"/>
  <c r="F167"/>
  <c r="C168"/>
  <c r="D168" s="1"/>
  <c r="C169" l="1"/>
  <c r="D169" s="1"/>
  <c r="E169" s="1"/>
  <c r="F168"/>
  <c r="E170" l="1"/>
  <c r="F169"/>
  <c r="C170"/>
  <c r="D170" s="1"/>
  <c r="F170" l="1"/>
  <c r="E171"/>
  <c r="C171"/>
  <c r="D171" s="1"/>
  <c r="E172" l="1"/>
  <c r="F171"/>
  <c r="C172"/>
  <c r="D172" s="1"/>
  <c r="C173" l="1"/>
  <c r="D173" s="1"/>
  <c r="E173" s="1"/>
  <c r="F172"/>
  <c r="F173" l="1"/>
  <c r="C174"/>
  <c r="D174" s="1"/>
  <c r="E174" s="1"/>
  <c r="F174" l="1"/>
  <c r="C175"/>
  <c r="D175" s="1"/>
  <c r="E175" s="1"/>
  <c r="C176" l="1"/>
  <c r="D176" s="1"/>
  <c r="E176" s="1"/>
  <c r="F175"/>
  <c r="C177" l="1"/>
  <c r="D177" s="1"/>
  <c r="E177" s="1"/>
  <c r="F176"/>
  <c r="C178" l="1"/>
  <c r="D178" s="1"/>
  <c r="E178" s="1"/>
  <c r="F177"/>
  <c r="F178" l="1"/>
  <c r="E179"/>
  <c r="C179"/>
  <c r="D179" s="1"/>
  <c r="E180" l="1"/>
  <c r="C180"/>
  <c r="D180" s="1"/>
  <c r="F179"/>
  <c r="F180" l="1"/>
  <c r="C181"/>
  <c r="D181" s="1"/>
  <c r="E181" s="1"/>
  <c r="C182" l="1"/>
  <c r="D182" s="1"/>
  <c r="E182" s="1"/>
  <c r="F181"/>
  <c r="E183" l="1"/>
  <c r="F182"/>
  <c r="C183"/>
  <c r="D183" s="1"/>
  <c r="C184" l="1"/>
  <c r="D184" s="1"/>
  <c r="E184" s="1"/>
  <c r="F183"/>
  <c r="C185" l="1"/>
  <c r="D185" s="1"/>
  <c r="E185" s="1"/>
  <c r="F184"/>
  <c r="E186" l="1"/>
  <c r="F186" s="1"/>
  <c r="C186"/>
  <c r="D186" s="1"/>
  <c r="F185"/>
</calcChain>
</file>

<file path=xl/sharedStrings.xml><?xml version="1.0" encoding="utf-8"?>
<sst xmlns="http://schemas.openxmlformats.org/spreadsheetml/2006/main" count="59" uniqueCount="56">
  <si>
    <t>Kaufpreis und Kosten</t>
  </si>
  <si>
    <t>Darlehenskonditionen</t>
  </si>
  <si>
    <t>Quadratmeter / Anzahl</t>
  </si>
  <si>
    <t>Wohnungen</t>
  </si>
  <si>
    <t>Darlehensbetrag netto</t>
  </si>
  <si>
    <t>Stellplätze</t>
  </si>
  <si>
    <t>1</t>
  </si>
  <si>
    <t>Bearbeitungsgebühr</t>
  </si>
  <si>
    <t>Gesamtkaufpreis</t>
  </si>
  <si>
    <t>Bewertungskosten</t>
  </si>
  <si>
    <t>Kaufnebenkosten</t>
  </si>
  <si>
    <t>15</t>
  </si>
  <si>
    <t>Beraterkosten</t>
  </si>
  <si>
    <t>Renovierungen / Sonstiges</t>
  </si>
  <si>
    <t>Sonstige Kosten</t>
  </si>
  <si>
    <t>Gesamtinvestitionskosten</t>
  </si>
  <si>
    <t>Darlehensbetrag brutto</t>
  </si>
  <si>
    <t>Eigenkapital</t>
  </si>
  <si>
    <t>Nominalzins</t>
  </si>
  <si>
    <t>2</t>
  </si>
  <si>
    <t>Fremdkapital</t>
  </si>
  <si>
    <t>Anfängl. Tilgung p.a.</t>
  </si>
  <si>
    <t>Gesamt</t>
  </si>
  <si>
    <t>Einnahmen</t>
  </si>
  <si>
    <t>Cash-Flow</t>
  </si>
  <si>
    <t>p.a.</t>
  </si>
  <si>
    <t>p.M.</t>
  </si>
  <si>
    <t>Einnahmen p.a.</t>
  </si>
  <si>
    <t>20</t>
  </si>
  <si>
    <t>€ / m²</t>
  </si>
  <si>
    <t>EK-Rendite</t>
  </si>
  <si>
    <t xml:space="preserve">Cash-Flow </t>
  </si>
  <si>
    <t>Kaufpreis</t>
  </si>
  <si>
    <t>Finanzierung</t>
  </si>
  <si>
    <t>Miete Wohnung</t>
  </si>
  <si>
    <t>Sonstige Einnahmen</t>
  </si>
  <si>
    <t>Bewirtschaftungskosten</t>
  </si>
  <si>
    <t>Kapitaldienst</t>
  </si>
  <si>
    <t>1,61</t>
  </si>
  <si>
    <t>Miete Garage / Stellplatz</t>
  </si>
  <si>
    <t>Tilgungsplan</t>
  </si>
  <si>
    <t>Monat</t>
  </si>
  <si>
    <t>Zinsen</t>
  </si>
  <si>
    <t>Tilgung</t>
  </si>
  <si>
    <t>Restschuld</t>
  </si>
  <si>
    <t>Tilgung in %</t>
  </si>
  <si>
    <t>15 Jahre</t>
  </si>
  <si>
    <t>10 Jahre</t>
  </si>
  <si>
    <t>5 Jahre</t>
  </si>
  <si>
    <t>55</t>
  </si>
  <si>
    <t>Gesamtrendite</t>
  </si>
  <si>
    <t>DSCR</t>
  </si>
  <si>
    <t>Netto-Einnahmen</t>
  </si>
  <si>
    <t>Cash Flow lt. Zielpreis</t>
  </si>
  <si>
    <t>Kennzahlen</t>
  </si>
  <si>
    <t>www.abenteuer-immobilien.de</t>
  </si>
</sst>
</file>

<file path=xl/styles.xml><?xml version="1.0" encoding="utf-8"?>
<styleSheet xmlns="http://schemas.openxmlformats.org/spreadsheetml/2006/main">
  <numFmts count="6">
    <numFmt numFmtId="164" formatCode="@\ &quot;%&quot;"/>
    <numFmt numFmtId="165" formatCode="@\ &quot;SP&quot;"/>
    <numFmt numFmtId="166" formatCode="@\ &quot;m²&quot;"/>
    <numFmt numFmtId="167" formatCode="#,##0.00\ &quot;€&quot;"/>
    <numFmt numFmtId="168" formatCode="#,##0\ &quot;€&quot;"/>
    <numFmt numFmtId="169" formatCode="@\ &quot;Jahre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E1F5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10" fontId="0" fillId="0" borderId="0" xfId="0" applyNumberFormat="1"/>
    <xf numFmtId="168" fontId="0" fillId="0" borderId="0" xfId="0" applyNumberFormat="1"/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168" fontId="0" fillId="2" borderId="0" xfId="0" applyNumberFormat="1" applyFill="1" applyBorder="1"/>
    <xf numFmtId="10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2" borderId="7" xfId="0" applyFill="1" applyBorder="1"/>
    <xf numFmtId="168" fontId="0" fillId="2" borderId="7" xfId="0" applyNumberFormat="1" applyFill="1" applyBorder="1"/>
    <xf numFmtId="0" fontId="0" fillId="2" borderId="8" xfId="0" applyFill="1" applyBorder="1"/>
    <xf numFmtId="0" fontId="0" fillId="3" borderId="4" xfId="0" applyFill="1" applyBorder="1"/>
    <xf numFmtId="0" fontId="0" fillId="2" borderId="0" xfId="0" applyFill="1"/>
    <xf numFmtId="0" fontId="0" fillId="4" borderId="10" xfId="0" applyFill="1" applyBorder="1"/>
    <xf numFmtId="167" fontId="0" fillId="4" borderId="9" xfId="0" applyNumberFormat="1" applyFill="1" applyBorder="1"/>
    <xf numFmtId="0" fontId="0" fillId="4" borderId="12" xfId="0" applyFill="1" applyBorder="1"/>
    <xf numFmtId="0" fontId="2" fillId="2" borderId="2" xfId="0" applyFont="1" applyFill="1" applyBorder="1" applyAlignment="1"/>
    <xf numFmtId="0" fontId="0" fillId="2" borderId="10" xfId="0" applyFill="1" applyBorder="1"/>
    <xf numFmtId="0" fontId="0" fillId="5" borderId="10" xfId="0" applyFill="1" applyBorder="1"/>
    <xf numFmtId="0" fontId="0" fillId="5" borderId="9" xfId="0" applyFill="1" applyBorder="1"/>
    <xf numFmtId="168" fontId="0" fillId="5" borderId="9" xfId="0" applyNumberFormat="1" applyFill="1" applyBorder="1"/>
    <xf numFmtId="164" fontId="0" fillId="5" borderId="9" xfId="0" applyNumberFormat="1" applyFill="1" applyBorder="1"/>
    <xf numFmtId="169" fontId="0" fillId="5" borderId="9" xfId="0" applyNumberFormat="1" applyFill="1" applyBorder="1"/>
    <xf numFmtId="0" fontId="0" fillId="5" borderId="11" xfId="0" applyFill="1" applyBorder="1"/>
    <xf numFmtId="168" fontId="0" fillId="5" borderId="11" xfId="0" applyNumberFormat="1" applyFill="1" applyBorder="1"/>
    <xf numFmtId="0" fontId="0" fillId="5" borderId="9" xfId="0" applyFont="1" applyFill="1" applyBorder="1"/>
    <xf numFmtId="0" fontId="1" fillId="5" borderId="9" xfId="0" applyFont="1" applyFill="1" applyBorder="1"/>
    <xf numFmtId="168" fontId="1" fillId="5" borderId="9" xfId="0" applyNumberFormat="1" applyFont="1" applyFill="1" applyBorder="1"/>
    <xf numFmtId="168" fontId="1" fillId="5" borderId="11" xfId="0" applyNumberFormat="1" applyFont="1" applyFill="1" applyBorder="1"/>
    <xf numFmtId="10" fontId="0" fillId="5" borderId="9" xfId="0" applyNumberFormat="1" applyFill="1" applyBorder="1"/>
    <xf numFmtId="0" fontId="0" fillId="5" borderId="12" xfId="0" applyFill="1" applyBorder="1"/>
    <xf numFmtId="10" fontId="0" fillId="5" borderId="13" xfId="0" applyNumberFormat="1" applyFill="1" applyBorder="1"/>
    <xf numFmtId="167" fontId="0" fillId="5" borderId="9" xfId="0" applyNumberFormat="1" applyFill="1" applyBorder="1"/>
    <xf numFmtId="0" fontId="0" fillId="3" borderId="1" xfId="0" applyFill="1" applyBorder="1"/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4" borderId="0" xfId="0" applyFill="1"/>
    <xf numFmtId="0" fontId="0" fillId="4" borderId="4" xfId="0" applyFill="1" applyBorder="1"/>
    <xf numFmtId="0" fontId="0" fillId="4" borderId="6" xfId="0" applyFill="1" applyBorder="1"/>
    <xf numFmtId="10" fontId="0" fillId="4" borderId="11" xfId="0" applyNumberFormat="1" applyFill="1" applyBorder="1"/>
    <xf numFmtId="167" fontId="0" fillId="4" borderId="13" xfId="0" applyNumberFormat="1" applyFill="1" applyBorder="1"/>
    <xf numFmtId="10" fontId="0" fillId="4" borderId="14" xfId="0" applyNumberFormat="1" applyFill="1" applyBorder="1"/>
    <xf numFmtId="10" fontId="0" fillId="2" borderId="0" xfId="0" applyNumberFormat="1" applyFill="1"/>
    <xf numFmtId="10" fontId="0" fillId="2" borderId="3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0" fillId="2" borderId="18" xfId="0" applyFill="1" applyBorder="1"/>
    <xf numFmtId="167" fontId="0" fillId="2" borderId="19" xfId="0" applyNumberFormat="1" applyFill="1" applyBorder="1"/>
    <xf numFmtId="10" fontId="0" fillId="2" borderId="20" xfId="0" applyNumberFormat="1" applyFill="1" applyBorder="1"/>
    <xf numFmtId="167" fontId="0" fillId="2" borderId="9" xfId="0" applyNumberFormat="1" applyFill="1" applyBorder="1"/>
    <xf numFmtId="10" fontId="0" fillId="2" borderId="11" xfId="0" applyNumberFormat="1" applyFill="1" applyBorder="1"/>
    <xf numFmtId="0" fontId="0" fillId="5" borderId="0" xfId="0" applyFill="1"/>
    <xf numFmtId="0" fontId="0" fillId="5" borderId="21" xfId="0" applyFill="1" applyBorder="1"/>
    <xf numFmtId="4" fontId="0" fillId="2" borderId="7" xfId="0" applyNumberFormat="1" applyFill="1" applyBorder="1"/>
    <xf numFmtId="166" fontId="0" fillId="4" borderId="9" xfId="0" applyNumberFormat="1" applyFill="1" applyBorder="1" applyProtection="1">
      <protection locked="0"/>
    </xf>
    <xf numFmtId="165" fontId="0" fillId="4" borderId="9" xfId="0" applyNumberFormat="1" applyFill="1" applyBorder="1" applyProtection="1">
      <protection locked="0"/>
    </xf>
    <xf numFmtId="168" fontId="0" fillId="4" borderId="9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8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0" fontId="0" fillId="5" borderId="9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F5FF"/>
      <color rgb="FFABE3FF"/>
      <color rgb="FFFFCC66"/>
      <color rgb="FFF2F2F2"/>
      <color rgb="FFEAEAEA"/>
      <color rgb="FF4FC4FF"/>
      <color rgb="FF0099CC"/>
      <color rgb="FFEFEB57"/>
      <color rgb="FFE5E25C"/>
      <color rgb="FFE4E4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Normal="100" workbookViewId="0">
      <selection activeCell="C7" sqref="C7"/>
    </sheetView>
  </sheetViews>
  <sheetFormatPr defaultColWidth="9.140625" defaultRowHeight="15"/>
  <cols>
    <col min="2" max="2" width="29" bestFit="1" customWidth="1"/>
    <col min="3" max="3" width="21.7109375" bestFit="1" customWidth="1"/>
    <col min="4" max="4" width="20" bestFit="1" customWidth="1"/>
    <col min="5" max="5" width="16.42578125" bestFit="1" customWidth="1"/>
    <col min="7" max="7" width="23.5703125" bestFit="1" customWidth="1"/>
    <col min="8" max="8" width="9.5703125" customWidth="1"/>
  </cols>
  <sheetData>
    <row r="1" spans="1:10">
      <c r="A1" s="3"/>
      <c r="B1" s="1"/>
      <c r="C1" s="1"/>
      <c r="D1" s="1"/>
      <c r="E1" s="1"/>
      <c r="F1" s="1"/>
    </row>
    <row r="2" spans="1:10" ht="21">
      <c r="A2" s="3"/>
      <c r="B2" s="72" t="s">
        <v>55</v>
      </c>
      <c r="C2" s="72"/>
      <c r="D2" s="72"/>
      <c r="E2" s="72"/>
      <c r="F2" s="72"/>
      <c r="G2" s="72"/>
      <c r="H2" s="72"/>
      <c r="I2" s="72"/>
      <c r="J2" s="72"/>
    </row>
    <row r="3" spans="1:10" ht="15.75" thickBot="1">
      <c r="A3" s="3"/>
      <c r="B3" s="1"/>
      <c r="C3" s="1"/>
      <c r="D3" s="1"/>
      <c r="E3" s="3"/>
      <c r="F3" s="3"/>
    </row>
    <row r="4" spans="1:10" ht="18.75">
      <c r="A4" s="3"/>
      <c r="B4" s="41"/>
      <c r="C4" s="42" t="s">
        <v>0</v>
      </c>
      <c r="D4" s="42"/>
      <c r="E4" s="6"/>
      <c r="F4" s="6"/>
      <c r="G4" s="71" t="s">
        <v>1</v>
      </c>
      <c r="H4" s="71"/>
      <c r="I4" s="24"/>
      <c r="J4" s="7"/>
    </row>
    <row r="5" spans="1:10">
      <c r="A5" s="3"/>
      <c r="B5" s="8"/>
      <c r="C5" s="9"/>
      <c r="D5" s="9"/>
      <c r="E5" s="10"/>
      <c r="F5" s="10"/>
      <c r="G5" s="9"/>
      <c r="H5" s="9"/>
      <c r="I5" s="9"/>
      <c r="J5" s="11"/>
    </row>
    <row r="6" spans="1:10">
      <c r="A6" s="1"/>
      <c r="B6" s="26"/>
      <c r="C6" s="27" t="s">
        <v>2</v>
      </c>
      <c r="D6" s="28" t="s">
        <v>32</v>
      </c>
      <c r="E6" s="12"/>
      <c r="F6" s="9"/>
      <c r="G6" s="27" t="s">
        <v>4</v>
      </c>
      <c r="H6" s="28">
        <f>D17</f>
        <v>52400</v>
      </c>
      <c r="I6" s="9"/>
      <c r="J6" s="11"/>
    </row>
    <row r="7" spans="1:10">
      <c r="B7" s="26" t="s">
        <v>3</v>
      </c>
      <c r="C7" s="63" t="s">
        <v>49</v>
      </c>
      <c r="D7" s="65">
        <v>54000</v>
      </c>
      <c r="E7" s="12"/>
      <c r="F7" s="9"/>
      <c r="G7" s="27" t="s">
        <v>7</v>
      </c>
      <c r="H7" s="65">
        <v>50</v>
      </c>
      <c r="I7" s="9"/>
      <c r="J7" s="11"/>
    </row>
    <row r="8" spans="1:10">
      <c r="A8" s="1"/>
      <c r="B8" s="26" t="s">
        <v>5</v>
      </c>
      <c r="C8" s="64" t="s">
        <v>6</v>
      </c>
      <c r="D8" s="65">
        <v>2000</v>
      </c>
      <c r="E8" s="12"/>
      <c r="F8" s="9"/>
      <c r="G8" s="27" t="s">
        <v>9</v>
      </c>
      <c r="H8" s="65">
        <v>75</v>
      </c>
      <c r="I8" s="9"/>
      <c r="J8" s="11"/>
    </row>
    <row r="9" spans="1:10">
      <c r="A9" s="1"/>
      <c r="B9" s="26" t="s">
        <v>8</v>
      </c>
      <c r="C9" s="27"/>
      <c r="D9" s="28">
        <f>D7+D8</f>
        <v>56000</v>
      </c>
      <c r="E9" s="12"/>
      <c r="F9" s="9"/>
      <c r="G9" s="27" t="s">
        <v>12</v>
      </c>
      <c r="H9" s="65">
        <v>50</v>
      </c>
      <c r="I9" s="9"/>
      <c r="J9" s="11"/>
    </row>
    <row r="10" spans="1:10">
      <c r="A10" s="1"/>
      <c r="B10" s="26" t="s">
        <v>10</v>
      </c>
      <c r="C10" s="66" t="s">
        <v>11</v>
      </c>
      <c r="D10" s="28">
        <f>D9/100*C10</f>
        <v>8400</v>
      </c>
      <c r="E10" s="12"/>
      <c r="F10" s="9"/>
      <c r="G10" s="27" t="s">
        <v>14</v>
      </c>
      <c r="H10" s="65">
        <v>0</v>
      </c>
      <c r="I10" s="9"/>
      <c r="J10" s="11"/>
    </row>
    <row r="11" spans="1:10">
      <c r="A11" s="2"/>
      <c r="B11" s="26" t="s">
        <v>13</v>
      </c>
      <c r="C11" s="27"/>
      <c r="D11" s="65">
        <v>3000</v>
      </c>
      <c r="E11" s="12"/>
      <c r="F11" s="9"/>
      <c r="G11" s="27"/>
      <c r="H11" s="29"/>
      <c r="I11" s="9"/>
      <c r="J11" s="11"/>
    </row>
    <row r="12" spans="1:10">
      <c r="A12" s="3"/>
      <c r="B12" s="26" t="s">
        <v>15</v>
      </c>
      <c r="C12" s="27"/>
      <c r="D12" s="28">
        <f>D9+D10+D11</f>
        <v>67400</v>
      </c>
      <c r="E12" s="12"/>
      <c r="F12" s="9"/>
      <c r="G12" s="27" t="s">
        <v>16</v>
      </c>
      <c r="H12" s="28">
        <f>H6+H7+H8+H9+H10</f>
        <v>52575</v>
      </c>
      <c r="I12" s="9"/>
      <c r="J12" s="11"/>
    </row>
    <row r="13" spans="1:10">
      <c r="A13" s="3"/>
      <c r="B13" s="8"/>
      <c r="C13" s="9"/>
      <c r="D13" s="9"/>
      <c r="E13" s="9"/>
      <c r="F13" s="9"/>
      <c r="G13" s="27"/>
      <c r="H13" s="30"/>
      <c r="I13" s="9"/>
      <c r="J13" s="11"/>
    </row>
    <row r="14" spans="1:10" ht="18.75">
      <c r="A14" s="1"/>
      <c r="B14" s="19"/>
      <c r="C14" s="43" t="s">
        <v>33</v>
      </c>
      <c r="D14" s="43"/>
      <c r="E14" s="9"/>
      <c r="F14" s="9"/>
      <c r="G14" s="27" t="s">
        <v>18</v>
      </c>
      <c r="H14" s="66" t="s">
        <v>38</v>
      </c>
      <c r="I14" s="9"/>
      <c r="J14" s="11"/>
    </row>
    <row r="15" spans="1:10">
      <c r="A15" s="1"/>
      <c r="B15" s="8"/>
      <c r="C15" s="9"/>
      <c r="D15" s="9"/>
      <c r="E15" s="9"/>
      <c r="F15" s="9"/>
      <c r="G15" s="27" t="s">
        <v>21</v>
      </c>
      <c r="H15" s="66" t="s">
        <v>19</v>
      </c>
      <c r="I15" s="9"/>
      <c r="J15" s="11"/>
    </row>
    <row r="16" spans="1:10">
      <c r="A16" s="1"/>
      <c r="B16" s="26" t="s">
        <v>17</v>
      </c>
      <c r="C16" s="76">
        <f>D16/D12</f>
        <v>0.22255192878338279</v>
      </c>
      <c r="D16" s="65">
        <v>15000</v>
      </c>
      <c r="E16" s="13"/>
      <c r="F16" s="9"/>
      <c r="G16" s="9"/>
      <c r="H16" s="9"/>
      <c r="I16" s="9"/>
      <c r="J16" s="11"/>
    </row>
    <row r="17" spans="1:10">
      <c r="A17" s="1"/>
      <c r="B17" s="26" t="s">
        <v>20</v>
      </c>
      <c r="C17" s="27"/>
      <c r="D17" s="28">
        <f>D12-D16</f>
        <v>52400</v>
      </c>
      <c r="E17" s="12"/>
      <c r="F17" s="9"/>
      <c r="G17" s="9"/>
      <c r="H17" s="9"/>
      <c r="I17" s="9"/>
      <c r="J17" s="11"/>
    </row>
    <row r="18" spans="1:10">
      <c r="A18" s="3"/>
      <c r="B18" s="26" t="s">
        <v>22</v>
      </c>
      <c r="C18" s="27"/>
      <c r="D18" s="28">
        <f>D17+D16</f>
        <v>67400</v>
      </c>
      <c r="E18" s="12"/>
      <c r="F18" s="9"/>
      <c r="G18" s="9"/>
      <c r="H18" s="9"/>
      <c r="I18" s="9"/>
      <c r="J18" s="11"/>
    </row>
    <row r="19" spans="1:10">
      <c r="A19" s="3"/>
      <c r="B19" s="8"/>
      <c r="C19" s="9"/>
      <c r="D19" s="9"/>
      <c r="E19" s="9"/>
      <c r="F19" s="12"/>
      <c r="G19" s="9"/>
      <c r="H19" s="9"/>
      <c r="I19" s="9"/>
      <c r="J19" s="11"/>
    </row>
    <row r="20" spans="1:10" ht="18.75">
      <c r="A20" s="1"/>
      <c r="B20" s="70" t="s">
        <v>23</v>
      </c>
      <c r="C20" s="68"/>
      <c r="D20" s="68"/>
      <c r="E20" s="68"/>
      <c r="F20" s="9"/>
      <c r="G20" s="68" t="s">
        <v>24</v>
      </c>
      <c r="H20" s="68"/>
      <c r="I20" s="68"/>
      <c r="J20" s="69"/>
    </row>
    <row r="21" spans="1:10">
      <c r="A21" s="1"/>
      <c r="B21" s="8"/>
      <c r="C21" s="9"/>
      <c r="D21" s="9"/>
      <c r="E21" s="9"/>
      <c r="F21" s="9"/>
      <c r="G21" s="9"/>
      <c r="H21" s="9"/>
      <c r="I21" s="14"/>
      <c r="J21" s="11"/>
    </row>
    <row r="22" spans="1:10">
      <c r="A22" s="1"/>
      <c r="B22" s="26"/>
      <c r="C22" s="40" t="s">
        <v>26</v>
      </c>
      <c r="D22" s="40" t="s">
        <v>29</v>
      </c>
      <c r="E22" s="28" t="s">
        <v>25</v>
      </c>
      <c r="F22" s="9"/>
      <c r="G22" s="27"/>
      <c r="H22" s="27"/>
      <c r="I22" s="28" t="s">
        <v>25</v>
      </c>
      <c r="J22" s="31" t="s">
        <v>26</v>
      </c>
    </row>
    <row r="23" spans="1:10">
      <c r="A23" s="1"/>
      <c r="B23" s="26" t="s">
        <v>34</v>
      </c>
      <c r="C23" s="65">
        <v>330</v>
      </c>
      <c r="D23" s="40">
        <f>C23/C7</f>
        <v>6</v>
      </c>
      <c r="E23" s="28">
        <f>12*C23</f>
        <v>3960</v>
      </c>
      <c r="F23" s="9"/>
      <c r="G23" s="27" t="s">
        <v>27</v>
      </c>
      <c r="H23" s="27"/>
      <c r="I23" s="28">
        <f>E23+E24+E25</f>
        <v>3960</v>
      </c>
      <c r="J23" s="32">
        <f>I23/12</f>
        <v>330</v>
      </c>
    </row>
    <row r="24" spans="1:10">
      <c r="A24" s="1"/>
      <c r="B24" s="26" t="s">
        <v>39</v>
      </c>
      <c r="C24" s="65">
        <v>0</v>
      </c>
      <c r="D24" s="28"/>
      <c r="E24" s="28">
        <f>C24*12</f>
        <v>0</v>
      </c>
      <c r="F24" s="9"/>
      <c r="G24" s="27" t="s">
        <v>36</v>
      </c>
      <c r="H24" s="66" t="s">
        <v>28</v>
      </c>
      <c r="I24" s="28">
        <f>I23/100*H24</f>
        <v>792</v>
      </c>
      <c r="J24" s="32">
        <f>I24/12</f>
        <v>66</v>
      </c>
    </row>
    <row r="25" spans="1:10">
      <c r="A25" s="1"/>
      <c r="B25" s="26" t="s">
        <v>35</v>
      </c>
      <c r="C25" s="65">
        <v>0</v>
      </c>
      <c r="D25" s="28"/>
      <c r="E25" s="28">
        <f>C25*12</f>
        <v>0</v>
      </c>
      <c r="F25" s="9"/>
      <c r="G25" s="27" t="s">
        <v>52</v>
      </c>
      <c r="H25" s="27"/>
      <c r="I25" s="35">
        <f>I23-I24</f>
        <v>3168</v>
      </c>
      <c r="J25" s="36">
        <f>J23-J24</f>
        <v>264</v>
      </c>
    </row>
    <row r="26" spans="1:10" s="4" customFormat="1">
      <c r="B26" s="8"/>
      <c r="C26" s="12"/>
      <c r="D26" s="12"/>
      <c r="E26" s="12"/>
      <c r="F26" s="9"/>
      <c r="G26" s="27"/>
      <c r="H26" s="27"/>
      <c r="I26" s="28"/>
      <c r="J26" s="32"/>
    </row>
    <row r="27" spans="1:10">
      <c r="B27" s="8"/>
      <c r="C27" s="9"/>
      <c r="D27" s="9"/>
      <c r="E27" s="9"/>
      <c r="F27" s="9"/>
      <c r="G27" s="33" t="s">
        <v>37</v>
      </c>
      <c r="H27" s="27"/>
      <c r="I27" s="28">
        <f>H12/100*(H14+H15)</f>
        <v>1897.9575000000002</v>
      </c>
      <c r="J27" s="32">
        <f>I27/12</f>
        <v>158.16312500000001</v>
      </c>
    </row>
    <row r="28" spans="1:10">
      <c r="B28" s="8"/>
      <c r="C28" s="9"/>
      <c r="D28" s="9"/>
      <c r="E28" s="9"/>
      <c r="F28" s="9"/>
      <c r="G28" s="27"/>
      <c r="H28" s="34"/>
      <c r="I28" s="35"/>
      <c r="J28" s="36"/>
    </row>
    <row r="29" spans="1:10" ht="18.75">
      <c r="B29" s="8"/>
      <c r="C29" s="67" t="s">
        <v>54</v>
      </c>
      <c r="D29" s="67"/>
      <c r="E29" s="9"/>
      <c r="F29" s="9"/>
      <c r="G29" s="34" t="s">
        <v>53</v>
      </c>
      <c r="H29" s="27"/>
      <c r="I29" s="35">
        <f>I23-I24-I27</f>
        <v>1270.0424999999998</v>
      </c>
      <c r="J29" s="36">
        <f>I29/12</f>
        <v>105.83687499999998</v>
      </c>
    </row>
    <row r="30" spans="1:10" s="4" customFormat="1">
      <c r="B30" s="8"/>
      <c r="C30" s="15"/>
      <c r="D30" s="15"/>
      <c r="E30" s="9"/>
      <c r="F30" s="9"/>
      <c r="G30" s="9"/>
      <c r="H30" s="9"/>
      <c r="I30" s="12"/>
      <c r="J30" s="11"/>
    </row>
    <row r="31" spans="1:10">
      <c r="B31" s="26" t="s">
        <v>30</v>
      </c>
      <c r="C31" s="37">
        <f>I29/D16</f>
        <v>8.4669499999999981E-2</v>
      </c>
      <c r="D31" s="60" t="s">
        <v>50</v>
      </c>
      <c r="E31" s="50">
        <f>I25/D12</f>
        <v>4.7002967359050442E-2</v>
      </c>
      <c r="F31" s="9"/>
      <c r="G31" s="9"/>
      <c r="H31" s="9"/>
      <c r="I31" s="12"/>
      <c r="J31" s="11"/>
    </row>
    <row r="32" spans="1:10" ht="15.75" thickBot="1">
      <c r="B32" s="38" t="s">
        <v>31</v>
      </c>
      <c r="C32" s="39">
        <f>J29/C23</f>
        <v>0.32071780303030295</v>
      </c>
      <c r="D32" s="61" t="s">
        <v>51</v>
      </c>
      <c r="E32" s="62">
        <f>I25/I27</f>
        <v>1.6691627710314902</v>
      </c>
      <c r="F32" s="16"/>
      <c r="G32" s="16"/>
      <c r="H32" s="16"/>
      <c r="I32" s="17"/>
      <c r="J32" s="18"/>
    </row>
  </sheetData>
  <sheetProtection password="DCC5" sheet="1" objects="1" scenarios="1" selectLockedCells="1"/>
  <mergeCells count="5">
    <mergeCell ref="C29:D29"/>
    <mergeCell ref="G20:J20"/>
    <mergeCell ref="B20:E20"/>
    <mergeCell ref="G4:H4"/>
    <mergeCell ref="B2:J2"/>
  </mergeCells>
  <conditionalFormatting sqref="C31">
    <cfRule type="colorScale" priority="4">
      <colorScale>
        <cfvo type="num" val="0.04"/>
        <cfvo type="num" val="0.08"/>
        <cfvo type="max" val="0"/>
        <color rgb="FFF8696B"/>
        <color rgb="FFFFEB84"/>
        <color rgb="FF63BE7B"/>
      </colorScale>
    </cfRule>
  </conditionalFormatting>
  <conditionalFormatting sqref="C32">
    <cfRule type="colorScale" priority="3">
      <colorScale>
        <cfvo type="num" val="9.9000000000000005E-2"/>
        <cfvo type="num" val="0.19900000000000001"/>
        <cfvo type="max" val="0"/>
        <color rgb="FFF8696B"/>
        <color rgb="FFFFEB84"/>
        <color rgb="FF63BE7B"/>
      </colorScale>
    </cfRule>
  </conditionalFormatting>
  <conditionalFormatting sqref="E32">
    <cfRule type="colorScale" priority="2">
      <colorScale>
        <cfvo type="num" val="1.2"/>
        <cfvo type="num" val="1.4"/>
        <cfvo type="max" val="0"/>
        <color rgb="FFF8696B"/>
        <color rgb="FFFFEB84"/>
        <color rgb="FF63BE7B"/>
      </colorScale>
    </cfRule>
  </conditionalFormatting>
  <conditionalFormatting sqref="E31">
    <cfRule type="colorScale" priority="1">
      <colorScale>
        <cfvo type="num" val="0.02"/>
        <cfvo type="num" val="0.04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8"/>
  <sheetViews>
    <sheetView showGridLines="0" workbookViewId="0">
      <selection activeCell="E15" sqref="E15"/>
    </sheetView>
  </sheetViews>
  <sheetFormatPr defaultColWidth="9.140625" defaultRowHeight="15"/>
  <cols>
    <col min="2" max="2" width="10.5703125" customWidth="1"/>
    <col min="3" max="3" width="10.28515625" customWidth="1"/>
    <col min="4" max="4" width="10.140625" customWidth="1"/>
    <col min="5" max="5" width="15.28515625" customWidth="1"/>
    <col min="6" max="6" width="13.5703125" style="2" customWidth="1"/>
  </cols>
  <sheetData>
    <row r="2" spans="1:7" ht="21">
      <c r="A2" s="72" t="s">
        <v>55</v>
      </c>
      <c r="B2" s="72"/>
      <c r="C2" s="72"/>
      <c r="D2" s="72"/>
      <c r="E2" s="72"/>
      <c r="F2" s="72"/>
      <c r="G2" s="72"/>
    </row>
    <row r="3" spans="1:7" ht="15.75" thickBot="1">
      <c r="A3" s="20"/>
      <c r="B3" s="20"/>
      <c r="C3" s="20"/>
      <c r="D3" s="20"/>
      <c r="E3" s="20"/>
      <c r="F3" s="50"/>
      <c r="G3" s="20"/>
    </row>
    <row r="4" spans="1:7" ht="19.5" thickBot="1">
      <c r="A4" s="20"/>
      <c r="B4" s="73" t="s">
        <v>40</v>
      </c>
      <c r="C4" s="74"/>
      <c r="D4" s="74"/>
      <c r="E4" s="74"/>
      <c r="F4" s="75"/>
      <c r="G4" s="20"/>
    </row>
    <row r="5" spans="1:7">
      <c r="A5" s="8"/>
      <c r="B5" s="5"/>
      <c r="C5" s="6"/>
      <c r="D5" s="6"/>
      <c r="E5" s="6"/>
      <c r="F5" s="51"/>
      <c r="G5" s="20"/>
    </row>
    <row r="6" spans="1:7" ht="15.75" thickBot="1">
      <c r="A6" s="8"/>
      <c r="B6" s="52" t="s">
        <v>41</v>
      </c>
      <c r="C6" s="53" t="s">
        <v>42</v>
      </c>
      <c r="D6" s="53" t="s">
        <v>43</v>
      </c>
      <c r="E6" s="53" t="s">
        <v>44</v>
      </c>
      <c r="F6" s="54" t="s">
        <v>45</v>
      </c>
      <c r="G6" s="20"/>
    </row>
    <row r="7" spans="1:7">
      <c r="A7" s="8"/>
      <c r="B7" s="55">
        <v>1</v>
      </c>
      <c r="C7" s="56">
        <f>Renditerechner!H12/100*Renditerechner!H14/12</f>
        <v>70.538125000000008</v>
      </c>
      <c r="D7" s="56">
        <f>Renditerechner!H12/100*Renditerechner!H15/12</f>
        <v>87.625</v>
      </c>
      <c r="E7" s="56">
        <f>Renditerechner!H12-Tilgungsplan!D7</f>
        <v>52487.375</v>
      </c>
      <c r="F7" s="57">
        <f>1-(E7/Renditerechner!H12)</f>
        <v>1.6666666666667052E-3</v>
      </c>
      <c r="G7" s="20"/>
    </row>
    <row r="8" spans="1:7">
      <c r="A8" s="8"/>
      <c r="B8" s="25">
        <f>B7+1</f>
        <v>2</v>
      </c>
      <c r="C8" s="58">
        <f>E7/100*Renditerechner!$H$14/12</f>
        <v>70.420561458333339</v>
      </c>
      <c r="D8" s="58">
        <f>($C$7+$D$7-C8)</f>
        <v>87.742563541666669</v>
      </c>
      <c r="E8" s="58">
        <f>E7-D8</f>
        <v>52399.632436458334</v>
      </c>
      <c r="F8" s="59">
        <f>1-(E8/Renditerechner!$H$12)</f>
        <v>3.3355694444444639E-3</v>
      </c>
      <c r="G8" s="20"/>
    </row>
    <row r="9" spans="1:7">
      <c r="A9" s="8"/>
      <c r="B9" s="25">
        <f t="shared" ref="B9:B72" si="0">B8+1</f>
        <v>3</v>
      </c>
      <c r="C9" s="58">
        <f>E8/100*Renditerechner!$H$14/12</f>
        <v>70.302840185581601</v>
      </c>
      <c r="D9" s="58">
        <f t="shared" ref="D9:D72" si="1">($C$7+$D$7-C9)</f>
        <v>87.860284814418407</v>
      </c>
      <c r="E9" s="58">
        <f t="shared" ref="E9:E72" si="2">E8-D9</f>
        <v>52311.772151643912</v>
      </c>
      <c r="F9" s="59">
        <f>1-(E9/Renditerechner!$H$12)</f>
        <v>5.0067113334490987E-3</v>
      </c>
      <c r="G9" s="20"/>
    </row>
    <row r="10" spans="1:7">
      <c r="A10" s="8"/>
      <c r="B10" s="25">
        <f t="shared" si="0"/>
        <v>4</v>
      </c>
      <c r="C10" s="58">
        <f>E9/100*Renditerechner!$H$14/12</f>
        <v>70.184960970122248</v>
      </c>
      <c r="D10" s="58">
        <f t="shared" si="1"/>
        <v>87.97816402987776</v>
      </c>
      <c r="E10" s="58">
        <f t="shared" si="2"/>
        <v>52223.793987614037</v>
      </c>
      <c r="F10" s="59">
        <f>1-(E10/Renditerechner!$H$12)</f>
        <v>6.6800953378214345E-3</v>
      </c>
      <c r="G10" s="20"/>
    </row>
    <row r="11" spans="1:7">
      <c r="A11" s="8"/>
      <c r="B11" s="25">
        <f t="shared" si="0"/>
        <v>5</v>
      </c>
      <c r="C11" s="58">
        <f>E10/100*Renditerechner!$H$14/12</f>
        <v>70.066923600048838</v>
      </c>
      <c r="D11" s="58">
        <f t="shared" si="1"/>
        <v>88.09620139995117</v>
      </c>
      <c r="E11" s="58">
        <f t="shared" si="2"/>
        <v>52135.697786214085</v>
      </c>
      <c r="F11" s="59">
        <f>1-(E11/Renditerechner!$H$12)</f>
        <v>8.355724465733072E-3</v>
      </c>
      <c r="G11" s="20"/>
    </row>
    <row r="12" spans="1:7">
      <c r="A12" s="8"/>
      <c r="B12" s="25">
        <f t="shared" si="0"/>
        <v>6</v>
      </c>
      <c r="C12" s="58">
        <f>E11/100*Renditerechner!$H$14/12</f>
        <v>69.948727863170575</v>
      </c>
      <c r="D12" s="58">
        <f t="shared" si="1"/>
        <v>88.214397136829433</v>
      </c>
      <c r="E12" s="58">
        <f t="shared" si="2"/>
        <v>52047.483389077257</v>
      </c>
      <c r="F12" s="59">
        <f>1-(E12/Renditerechner!$H$12)</f>
        <v>1.0033601729391162E-2</v>
      </c>
      <c r="G12" s="20"/>
    </row>
    <row r="13" spans="1:7">
      <c r="A13" s="8"/>
      <c r="B13" s="25">
        <f t="shared" si="0"/>
        <v>7</v>
      </c>
      <c r="C13" s="58">
        <f>E12/100*Renditerechner!$H$14/12</f>
        <v>69.830373547011988</v>
      </c>
      <c r="D13" s="58">
        <f t="shared" si="1"/>
        <v>88.33275145298802</v>
      </c>
      <c r="E13" s="58">
        <f t="shared" si="2"/>
        <v>51959.150637624269</v>
      </c>
      <c r="F13" s="59">
        <f>1-(E13/Renditerechner!$H$12)</f>
        <v>1.1713730145044843E-2</v>
      </c>
      <c r="G13" s="20"/>
    </row>
    <row r="14" spans="1:7">
      <c r="A14" s="8"/>
      <c r="B14" s="25">
        <f t="shared" si="0"/>
        <v>8</v>
      </c>
      <c r="C14" s="58">
        <f>E13/100*Renditerechner!$H$14/12</f>
        <v>69.711860438812565</v>
      </c>
      <c r="D14" s="58">
        <f t="shared" si="1"/>
        <v>88.451264561187443</v>
      </c>
      <c r="E14" s="58">
        <f t="shared" si="2"/>
        <v>51870.699373063078</v>
      </c>
      <c r="F14" s="59">
        <f>1-(E14/Renditerechner!$H$12)</f>
        <v>1.3396112732989462E-2</v>
      </c>
      <c r="G14" s="20"/>
    </row>
    <row r="15" spans="1:7">
      <c r="A15" s="8"/>
      <c r="B15" s="25">
        <f t="shared" si="0"/>
        <v>9</v>
      </c>
      <c r="C15" s="58">
        <f>E14/100*Renditerechner!$H$14/12</f>
        <v>69.593188325526299</v>
      </c>
      <c r="D15" s="58">
        <f t="shared" si="1"/>
        <v>88.569936674473709</v>
      </c>
      <c r="E15" s="58">
        <f t="shared" si="2"/>
        <v>51782.129436388605</v>
      </c>
      <c r="F15" s="59">
        <f>1-(E15/Renditerechner!$H$12)</f>
        <v>1.5080752517572904E-2</v>
      </c>
      <c r="G15" s="20"/>
    </row>
    <row r="16" spans="1:7">
      <c r="A16" s="8"/>
      <c r="B16" s="25">
        <f t="shared" si="0"/>
        <v>10</v>
      </c>
      <c r="C16" s="58">
        <f>E15/100*Renditerechner!$H$14/12</f>
        <v>69.474356993821388</v>
      </c>
      <c r="D16" s="58">
        <f t="shared" si="1"/>
        <v>88.68876800617862</v>
      </c>
      <c r="E16" s="58">
        <f t="shared" si="2"/>
        <v>51693.440668382427</v>
      </c>
      <c r="F16" s="59">
        <f>1-(E16/Renditerechner!$H$12)</f>
        <v>1.6767652527200583E-2</v>
      </c>
      <c r="G16" s="20"/>
    </row>
    <row r="17" spans="1:7">
      <c r="A17" s="8"/>
      <c r="B17" s="25">
        <f t="shared" si="0"/>
        <v>11</v>
      </c>
      <c r="C17" s="58">
        <f>E16/100*Renditerechner!$H$14/12</f>
        <v>69.355366230079753</v>
      </c>
      <c r="D17" s="58">
        <f t="shared" si="1"/>
        <v>88.807758769920255</v>
      </c>
      <c r="E17" s="58">
        <f t="shared" si="2"/>
        <v>51604.632909612505</v>
      </c>
      <c r="F17" s="59">
        <f>1-(E17/Renditerechner!$H$12)</f>
        <v>1.845681579434133E-2</v>
      </c>
      <c r="G17" s="20"/>
    </row>
    <row r="18" spans="1:7">
      <c r="A18" s="8"/>
      <c r="B18" s="25">
        <f t="shared" si="0"/>
        <v>12</v>
      </c>
      <c r="C18" s="58">
        <f>E17/100*Renditerechner!$H$14/12</f>
        <v>69.236215820396794</v>
      </c>
      <c r="D18" s="58">
        <f t="shared" si="1"/>
        <v>88.926909179603214</v>
      </c>
      <c r="E18" s="58">
        <f t="shared" si="2"/>
        <v>51515.706000432903</v>
      </c>
      <c r="F18" s="59">
        <f>1-(E18/Renditerechner!$H$12)</f>
        <v>2.0148245355532057E-2</v>
      </c>
      <c r="G18" s="20"/>
    </row>
    <row r="19" spans="1:7">
      <c r="A19" s="8"/>
      <c r="B19" s="25">
        <f t="shared" si="0"/>
        <v>13</v>
      </c>
      <c r="C19" s="58">
        <f>E18/100*Renditerechner!$H$14/12</f>
        <v>69.116905550580825</v>
      </c>
      <c r="D19" s="58">
        <f t="shared" si="1"/>
        <v>89.046219449419183</v>
      </c>
      <c r="E19" s="58">
        <f t="shared" si="2"/>
        <v>51426.659780983486</v>
      </c>
      <c r="F19" s="59">
        <f>1-(E19/Renditerechner!$H$12)</f>
        <v>2.1841944251383971E-2</v>
      </c>
      <c r="G19" s="20"/>
    </row>
    <row r="20" spans="1:7">
      <c r="A20" s="8"/>
      <c r="B20" s="25">
        <f t="shared" si="0"/>
        <v>14</v>
      </c>
      <c r="C20" s="58">
        <f>E19/100*Renditerechner!$H$14/12</f>
        <v>68.997435206152844</v>
      </c>
      <c r="D20" s="58">
        <f t="shared" si="1"/>
        <v>89.165689793847164</v>
      </c>
      <c r="E20" s="58">
        <f t="shared" si="2"/>
        <v>51337.494091189641</v>
      </c>
      <c r="F20" s="59">
        <f>1-(E20/Renditerechner!$H$12)</f>
        <v>2.3537915526587905E-2</v>
      </c>
      <c r="G20" s="20"/>
    </row>
    <row r="21" spans="1:7">
      <c r="A21" s="8"/>
      <c r="B21" s="25">
        <f t="shared" si="0"/>
        <v>15</v>
      </c>
      <c r="C21" s="58">
        <f>E20/100*Renditerechner!$H$14/12</f>
        <v>68.877804572346108</v>
      </c>
      <c r="D21" s="58">
        <f t="shared" si="1"/>
        <v>89.2853204276539</v>
      </c>
      <c r="E21" s="58">
        <f t="shared" si="2"/>
        <v>51248.208770761987</v>
      </c>
      <c r="F21" s="59">
        <f>1-(E21/Renditerechner!$H$12)</f>
        <v>2.5236162229919423E-2</v>
      </c>
      <c r="G21" s="20"/>
    </row>
    <row r="22" spans="1:7">
      <c r="A22" s="8"/>
      <c r="B22" s="25">
        <f t="shared" si="0"/>
        <v>16</v>
      </c>
      <c r="C22" s="58">
        <f>E21/100*Renditerechner!$H$14/12</f>
        <v>68.758013434105663</v>
      </c>
      <c r="D22" s="58">
        <f t="shared" si="1"/>
        <v>89.405111565894344</v>
      </c>
      <c r="E22" s="58">
        <f t="shared" si="2"/>
        <v>51158.803659196092</v>
      </c>
      <c r="F22" s="59">
        <f>1-(E22/Renditerechner!$H$12)</f>
        <v>2.6936687414244598E-2</v>
      </c>
      <c r="G22" s="20"/>
    </row>
    <row r="23" spans="1:7">
      <c r="A23" s="8"/>
      <c r="B23" s="25">
        <f t="shared" si="0"/>
        <v>17</v>
      </c>
      <c r="C23" s="58">
        <f>E22/100*Renditerechner!$H$14/12</f>
        <v>68.638061576088091</v>
      </c>
      <c r="D23" s="58">
        <f t="shared" si="1"/>
        <v>89.525063423911917</v>
      </c>
      <c r="E23" s="58">
        <f t="shared" si="2"/>
        <v>51069.278595772179</v>
      </c>
      <c r="F23" s="59">
        <f>1-(E23/Renditerechner!$H$12)</f>
        <v>2.8639494136525334E-2</v>
      </c>
      <c r="G23" s="20"/>
    </row>
    <row r="24" spans="1:7">
      <c r="A24" s="8"/>
      <c r="B24" s="25">
        <f t="shared" si="0"/>
        <v>18</v>
      </c>
      <c r="C24" s="58">
        <f>E23/100*Renditerechner!$H$14/12</f>
        <v>68.517948782661009</v>
      </c>
      <c r="D24" s="58">
        <f t="shared" si="1"/>
        <v>89.645176217338999</v>
      </c>
      <c r="E24" s="58">
        <f t="shared" si="2"/>
        <v>50979.633419554841</v>
      </c>
      <c r="F24" s="59">
        <f>1-(E24/Renditerechner!$H$12)</f>
        <v>3.0344585457825146E-2</v>
      </c>
      <c r="G24" s="20"/>
    </row>
    <row r="25" spans="1:7">
      <c r="A25" s="8"/>
      <c r="B25" s="25">
        <f t="shared" si="0"/>
        <v>19</v>
      </c>
      <c r="C25" s="58">
        <f>E24/100*Renditerechner!$H$14/12</f>
        <v>68.397674837902755</v>
      </c>
      <c r="D25" s="58">
        <f t="shared" si="1"/>
        <v>89.765450162097252</v>
      </c>
      <c r="E25" s="58">
        <f t="shared" si="2"/>
        <v>50889.867969392741</v>
      </c>
      <c r="F25" s="59">
        <f>1-(E25/Renditerechner!$H$12)</f>
        <v>3.2051964443314485E-2</v>
      </c>
      <c r="G25" s="20"/>
    </row>
    <row r="26" spans="1:7">
      <c r="A26" s="8"/>
      <c r="B26" s="25">
        <f t="shared" si="0"/>
        <v>20</v>
      </c>
      <c r="C26" s="58">
        <f>E25/100*Renditerechner!$H$14/12</f>
        <v>68.277239525601928</v>
      </c>
      <c r="D26" s="58">
        <f t="shared" si="1"/>
        <v>89.88588547439808</v>
      </c>
      <c r="E26" s="58">
        <f t="shared" si="2"/>
        <v>50799.982083918345</v>
      </c>
      <c r="F26" s="59">
        <f>1-(E26/Renditerechner!$H$12)</f>
        <v>3.3761634162275844E-2</v>
      </c>
      <c r="G26" s="20"/>
    </row>
    <row r="27" spans="1:7">
      <c r="A27" s="8"/>
      <c r="B27" s="25">
        <f t="shared" si="0"/>
        <v>21</v>
      </c>
      <c r="C27" s="58">
        <f>E26/100*Renditerechner!$H$14/12</f>
        <v>68.156642629257121</v>
      </c>
      <c r="D27" s="58">
        <f t="shared" si="1"/>
        <v>90.006482370742887</v>
      </c>
      <c r="E27" s="58">
        <f t="shared" si="2"/>
        <v>50709.975601547601</v>
      </c>
      <c r="F27" s="59">
        <f>1-(E27/Renditerechner!$H$12)</f>
        <v>3.5473597688110314E-2</v>
      </c>
      <c r="G27" s="20"/>
    </row>
    <row r="28" spans="1:7">
      <c r="A28" s="8"/>
      <c r="B28" s="25">
        <f t="shared" si="0"/>
        <v>22</v>
      </c>
      <c r="C28" s="58">
        <f>E27/100*Renditerechner!$H$14/12</f>
        <v>68.035883932076374</v>
      </c>
      <c r="D28" s="58">
        <f t="shared" si="1"/>
        <v>90.127241067923634</v>
      </c>
      <c r="E28" s="58">
        <f t="shared" si="2"/>
        <v>50619.848360479678</v>
      </c>
      <c r="F28" s="59">
        <f>1-(E28/Renditerechner!$H$12)</f>
        <v>3.7187858098341797E-2</v>
      </c>
      <c r="G28" s="20"/>
    </row>
    <row r="29" spans="1:7">
      <c r="A29" s="8"/>
      <c r="B29" s="25">
        <f t="shared" si="0"/>
        <v>23</v>
      </c>
      <c r="C29" s="58">
        <f>E28/100*Renditerechner!$H$14/12</f>
        <v>67.914963216976901</v>
      </c>
      <c r="D29" s="58">
        <f t="shared" si="1"/>
        <v>90.248161783023107</v>
      </c>
      <c r="E29" s="58">
        <f t="shared" si="2"/>
        <v>50529.600198696658</v>
      </c>
      <c r="F29" s="59">
        <f>1-(E29/Renditerechner!$H$12)</f>
        <v>3.890441847462367E-2</v>
      </c>
      <c r="G29" s="20"/>
    </row>
    <row r="30" spans="1:7">
      <c r="A30" s="8"/>
      <c r="B30" s="25">
        <f t="shared" si="0"/>
        <v>24</v>
      </c>
      <c r="C30" s="58">
        <f>E29/100*Renditerechner!$H$14/12</f>
        <v>67.793880266584679</v>
      </c>
      <c r="D30" s="58">
        <f t="shared" si="1"/>
        <v>90.369244733415329</v>
      </c>
      <c r="E30" s="58">
        <f t="shared" si="2"/>
        <v>50439.230953963241</v>
      </c>
      <c r="F30" s="59">
        <f>1-(E30/Renditerechner!$H$12)</f>
        <v>4.0623281902743891E-2</v>
      </c>
      <c r="G30" s="20"/>
    </row>
    <row r="31" spans="1:7">
      <c r="A31" s="8"/>
      <c r="B31" s="25">
        <f t="shared" si="0"/>
        <v>25</v>
      </c>
      <c r="C31" s="58">
        <f>E30/100*Renditerechner!$H$14/12</f>
        <v>67.672634863234023</v>
      </c>
      <c r="D31" s="58">
        <f t="shared" si="1"/>
        <v>90.490490136765985</v>
      </c>
      <c r="E31" s="58">
        <f t="shared" si="2"/>
        <v>50348.740463826478</v>
      </c>
      <c r="F31" s="59">
        <f>1-(E31/Renditerechner!$H$12)</f>
        <v>4.2344451472629996E-2</v>
      </c>
      <c r="G31" s="20"/>
    </row>
    <row r="32" spans="1:7">
      <c r="A32" s="8"/>
      <c r="B32" s="25">
        <f t="shared" si="0"/>
        <v>26</v>
      </c>
      <c r="C32" s="58">
        <f>E31/100*Renditerechner!$H$14/12</f>
        <v>67.551226788967185</v>
      </c>
      <c r="D32" s="58">
        <f t="shared" si="1"/>
        <v>90.611898211032823</v>
      </c>
      <c r="E32" s="58">
        <f t="shared" si="2"/>
        <v>50258.128565615443</v>
      </c>
      <c r="F32" s="59">
        <f>1-(E32/Renditerechner!$H$12)</f>
        <v>4.406793027835576E-2</v>
      </c>
      <c r="G32" s="20"/>
    </row>
    <row r="33" spans="1:7">
      <c r="A33" s="8"/>
      <c r="B33" s="25">
        <f t="shared" si="0"/>
        <v>27</v>
      </c>
      <c r="C33" s="58">
        <f>E32/100*Renditerechner!$H$14/12</f>
        <v>67.429655825534056</v>
      </c>
      <c r="D33" s="58">
        <f t="shared" si="1"/>
        <v>90.733469174465952</v>
      </c>
      <c r="E33" s="58">
        <f t="shared" si="2"/>
        <v>50167.395096440974</v>
      </c>
      <c r="F33" s="59">
        <f>1-(E33/Renditerechner!$H$12)</f>
        <v>4.5793721418145972E-2</v>
      </c>
      <c r="G33" s="20"/>
    </row>
    <row r="34" spans="1:7">
      <c r="A34" s="8"/>
      <c r="B34" s="25">
        <f t="shared" si="0"/>
        <v>28</v>
      </c>
      <c r="C34" s="58">
        <f>E33/100*Renditerechner!$H$14/12</f>
        <v>67.307921754391643</v>
      </c>
      <c r="D34" s="58">
        <f t="shared" si="1"/>
        <v>90.855203245608365</v>
      </c>
      <c r="E34" s="58">
        <f t="shared" si="2"/>
        <v>50076.539893195368</v>
      </c>
      <c r="F34" s="59">
        <f>1-(E34/Renditerechner!$H$12)</f>
        <v>4.7521827994381982E-2</v>
      </c>
      <c r="G34" s="20"/>
    </row>
    <row r="35" spans="1:7">
      <c r="A35" s="8"/>
      <c r="B35" s="25">
        <f t="shared" si="0"/>
        <v>29</v>
      </c>
      <c r="C35" s="58">
        <f>E34/100*Renditerechner!$H$14/12</f>
        <v>67.186024356703783</v>
      </c>
      <c r="D35" s="58">
        <f t="shared" si="1"/>
        <v>90.977100643296225</v>
      </c>
      <c r="E35" s="58">
        <f t="shared" si="2"/>
        <v>49985.562792552075</v>
      </c>
      <c r="F35" s="59">
        <f>1-(E35/Renditerechner!$H$12)</f>
        <v>4.9252253113607702E-2</v>
      </c>
      <c r="G35" s="20"/>
    </row>
    <row r="36" spans="1:7">
      <c r="A36" s="8"/>
      <c r="B36" s="25">
        <f t="shared" si="0"/>
        <v>30</v>
      </c>
      <c r="C36" s="58">
        <f>E35/100*Renditerechner!$H$14/12</f>
        <v>67.063963413340716</v>
      </c>
      <c r="D36" s="58">
        <f t="shared" si="1"/>
        <v>91.099161586659292</v>
      </c>
      <c r="E36" s="58">
        <f t="shared" si="2"/>
        <v>49894.463630965416</v>
      </c>
      <c r="F36" s="59">
        <f>1-(E36/Renditerechner!$H$12)</f>
        <v>5.0984999886535154E-2</v>
      </c>
      <c r="G36" s="20"/>
    </row>
    <row r="37" spans="1:7">
      <c r="A37" s="8"/>
      <c r="B37" s="25">
        <f t="shared" si="0"/>
        <v>31</v>
      </c>
      <c r="C37" s="58">
        <f>E36/100*Renditerechner!$H$14/12</f>
        <v>66.941738704878603</v>
      </c>
      <c r="D37" s="58">
        <f t="shared" si="1"/>
        <v>91.221386295121405</v>
      </c>
      <c r="E37" s="58">
        <f t="shared" si="2"/>
        <v>49803.242244670291</v>
      </c>
      <c r="F37" s="59">
        <f>1-(E37/Renditerechner!$H$12)</f>
        <v>5.2720071428049575E-2</v>
      </c>
      <c r="G37" s="20"/>
    </row>
    <row r="38" spans="1:7">
      <c r="A38" s="8"/>
      <c r="B38" s="25">
        <f t="shared" si="0"/>
        <v>32</v>
      </c>
      <c r="C38" s="58">
        <f>E37/100*Renditerechner!$H$14/12</f>
        <v>66.819350011599312</v>
      </c>
      <c r="D38" s="58">
        <f t="shared" si="1"/>
        <v>91.343774988400696</v>
      </c>
      <c r="E38" s="58">
        <f t="shared" si="2"/>
        <v>49711.898469681888</v>
      </c>
      <c r="F38" s="59">
        <f>1-(E38/Renditerechner!$H$12)</f>
        <v>5.445747085721564E-2</v>
      </c>
      <c r="G38" s="20"/>
    </row>
    <row r="39" spans="1:7">
      <c r="A39" s="8"/>
      <c r="B39" s="25">
        <f t="shared" si="0"/>
        <v>33</v>
      </c>
      <c r="C39" s="58">
        <f>E38/100*Renditerechner!$H$14/12</f>
        <v>66.696797113489865</v>
      </c>
      <c r="D39" s="58">
        <f t="shared" si="1"/>
        <v>91.466327886510143</v>
      </c>
      <c r="E39" s="58">
        <f t="shared" si="2"/>
        <v>49620.432141795376</v>
      </c>
      <c r="F39" s="59">
        <f>1-(E39/Renditerechner!$H$12)</f>
        <v>5.6197201297282451E-2</v>
      </c>
      <c r="G39" s="20"/>
    </row>
    <row r="40" spans="1:7">
      <c r="A40" s="8"/>
      <c r="B40" s="25">
        <f t="shared" si="0"/>
        <v>34</v>
      </c>
      <c r="C40" s="58">
        <f>E39/100*Renditerechner!$H$14/12</f>
        <v>66.574079790242124</v>
      </c>
      <c r="D40" s="58">
        <f t="shared" si="1"/>
        <v>91.589045209757884</v>
      </c>
      <c r="E40" s="58">
        <f t="shared" si="2"/>
        <v>49528.843096585617</v>
      </c>
      <c r="F40" s="59">
        <f>1-(E40/Renditerechner!$H$12)</f>
        <v>5.7939265875689649E-2</v>
      </c>
      <c r="G40" s="20"/>
    </row>
    <row r="41" spans="1:7">
      <c r="A41" s="8"/>
      <c r="B41" s="25">
        <f t="shared" si="0"/>
        <v>35</v>
      </c>
      <c r="C41" s="58">
        <f>E40/100*Renditerechner!$H$14/12</f>
        <v>66.451197821252364</v>
      </c>
      <c r="D41" s="58">
        <f t="shared" si="1"/>
        <v>91.711927178747644</v>
      </c>
      <c r="E41" s="58">
        <f t="shared" si="2"/>
        <v>49437.131169406872</v>
      </c>
      <c r="F41" s="59">
        <f>1-(E41/Renditerechner!$H$12)</f>
        <v>5.9683667724072853E-2</v>
      </c>
      <c r="G41" s="20"/>
    </row>
    <row r="42" spans="1:7">
      <c r="A42" s="8"/>
      <c r="B42" s="25">
        <f t="shared" si="0"/>
        <v>36</v>
      </c>
      <c r="C42" s="58">
        <f>E41/100*Renditerechner!$H$14/12</f>
        <v>66.328150985620894</v>
      </c>
      <c r="D42" s="58">
        <f t="shared" si="1"/>
        <v>91.834974014379114</v>
      </c>
      <c r="E42" s="58">
        <f t="shared" si="2"/>
        <v>49345.29619539249</v>
      </c>
      <c r="F42" s="59">
        <f>1-(E42/Renditerechner!$H$12)</f>
        <v>6.1430409978269318E-2</v>
      </c>
      <c r="G42" s="20"/>
    </row>
    <row r="43" spans="1:7">
      <c r="A43" s="8"/>
      <c r="B43" s="25">
        <f t="shared" si="0"/>
        <v>37</v>
      </c>
      <c r="C43" s="58">
        <f>E42/100*Renditerechner!$H$14/12</f>
        <v>66.204939062151595</v>
      </c>
      <c r="D43" s="58">
        <f t="shared" si="1"/>
        <v>91.958185937848413</v>
      </c>
      <c r="E43" s="58">
        <f t="shared" si="2"/>
        <v>49253.338009454645</v>
      </c>
      <c r="F43" s="59">
        <f>1-(E43/Renditerechner!$H$12)</f>
        <v>6.3179495778323491E-2</v>
      </c>
      <c r="G43" s="20"/>
    </row>
    <row r="44" spans="1:7">
      <c r="A44" s="8"/>
      <c r="B44" s="25">
        <f t="shared" si="0"/>
        <v>38</v>
      </c>
      <c r="C44" s="58">
        <f>E43/100*Renditerechner!$H$14/12</f>
        <v>66.081561829351656</v>
      </c>
      <c r="D44" s="58">
        <f t="shared" si="1"/>
        <v>92.081563170648352</v>
      </c>
      <c r="E44" s="58">
        <f t="shared" si="2"/>
        <v>49161.256446283995</v>
      </c>
      <c r="F44" s="59">
        <f>1-(E44/Renditerechner!$H$12)</f>
        <v>6.4930928268492782E-2</v>
      </c>
      <c r="G44" s="20"/>
    </row>
    <row r="45" spans="1:7">
      <c r="A45" s="8"/>
      <c r="B45" s="25">
        <f t="shared" si="0"/>
        <v>39</v>
      </c>
      <c r="C45" s="58">
        <f>E44/100*Renditerechner!$H$14/12</f>
        <v>65.958019065431031</v>
      </c>
      <c r="D45" s="58">
        <f t="shared" si="1"/>
        <v>92.205105934568977</v>
      </c>
      <c r="E45" s="58">
        <f t="shared" si="2"/>
        <v>49069.051340349426</v>
      </c>
      <c r="F45" s="59">
        <f>1-(E45/Renditerechner!$H$12)</f>
        <v>6.6684710597253005E-2</v>
      </c>
      <c r="G45" s="20"/>
    </row>
    <row r="46" spans="1:7">
      <c r="A46" s="8"/>
      <c r="B46" s="25">
        <f t="shared" si="0"/>
        <v>40</v>
      </c>
      <c r="C46" s="58">
        <f>E45/100*Renditerechner!$H$14/12</f>
        <v>65.834310548302156</v>
      </c>
      <c r="D46" s="58">
        <f t="shared" si="1"/>
        <v>92.328814451697852</v>
      </c>
      <c r="E46" s="58">
        <f t="shared" si="2"/>
        <v>48976.722525897727</v>
      </c>
      <c r="F46" s="59">
        <f>1-(E46/Renditerechner!$H$12)</f>
        <v>6.844084591730426E-2</v>
      </c>
      <c r="G46" s="20"/>
    </row>
    <row r="47" spans="1:7">
      <c r="A47" s="8"/>
      <c r="B47" s="25">
        <f t="shared" si="0"/>
        <v>41</v>
      </c>
      <c r="C47" s="58">
        <f>E46/100*Renditerechner!$H$14/12</f>
        <v>65.71043605557945</v>
      </c>
      <c r="D47" s="58">
        <f t="shared" si="1"/>
        <v>92.452688944420558</v>
      </c>
      <c r="E47" s="58">
        <f t="shared" si="2"/>
        <v>48884.269836953303</v>
      </c>
      <c r="F47" s="59">
        <f>1-(E47/Renditerechner!$H$12)</f>
        <v>7.019933738557671E-2</v>
      </c>
      <c r="G47" s="20"/>
    </row>
    <row r="48" spans="1:7">
      <c r="A48" s="8"/>
      <c r="B48" s="25">
        <f t="shared" si="0"/>
        <v>42</v>
      </c>
      <c r="C48" s="58">
        <f>E47/100*Renditerechner!$H$14/12</f>
        <v>65.586395364579019</v>
      </c>
      <c r="D48" s="58">
        <f t="shared" si="1"/>
        <v>92.576729635420989</v>
      </c>
      <c r="E48" s="58">
        <f t="shared" si="2"/>
        <v>48791.693107317878</v>
      </c>
      <c r="F48" s="59">
        <f>1-(E48/Renditerechner!$H$12)</f>
        <v>7.1960188163235794E-2</v>
      </c>
      <c r="G48" s="20"/>
    </row>
    <row r="49" spans="1:7">
      <c r="A49" s="8"/>
      <c r="B49" s="25">
        <f t="shared" si="0"/>
        <v>43</v>
      </c>
      <c r="C49" s="58">
        <f>E48/100*Renditerechner!$H$14/12</f>
        <v>65.462188252318157</v>
      </c>
      <c r="D49" s="58">
        <f t="shared" si="1"/>
        <v>92.700936747681851</v>
      </c>
      <c r="E49" s="58">
        <f t="shared" si="2"/>
        <v>48698.9921705702</v>
      </c>
      <c r="F49" s="59">
        <f>1-(E49/Renditerechner!$H$12)</f>
        <v>7.3723401415688117E-2</v>
      </c>
      <c r="G49" s="20"/>
    </row>
    <row r="50" spans="1:7">
      <c r="A50" s="8"/>
      <c r="B50" s="25">
        <f t="shared" si="0"/>
        <v>44</v>
      </c>
      <c r="C50" s="58">
        <f>E49/100*Renditerechner!$H$14/12</f>
        <v>65.337814495515019</v>
      </c>
      <c r="D50" s="58">
        <f t="shared" si="1"/>
        <v>92.825310504484989</v>
      </c>
      <c r="E50" s="58">
        <f t="shared" si="2"/>
        <v>48606.166860065714</v>
      </c>
      <c r="F50" s="59">
        <f>1-(E50/Renditerechner!$H$12)</f>
        <v>7.5488980312587439E-2</v>
      </c>
      <c r="G50" s="20"/>
    </row>
    <row r="51" spans="1:7">
      <c r="A51" s="8"/>
      <c r="B51" s="25">
        <f t="shared" si="0"/>
        <v>45</v>
      </c>
      <c r="C51" s="58">
        <f>E50/100*Renditerechner!$H$14/12</f>
        <v>65.213273870588168</v>
      </c>
      <c r="D51" s="58">
        <f t="shared" si="1"/>
        <v>92.94985112941184</v>
      </c>
      <c r="E51" s="58">
        <f t="shared" si="2"/>
        <v>48513.217008936299</v>
      </c>
      <c r="F51" s="59">
        <f>1-(E51/Renditerechner!$H$12)</f>
        <v>7.7256928027840233E-2</v>
      </c>
      <c r="G51" s="20"/>
    </row>
    <row r="52" spans="1:7">
      <c r="A52" s="8"/>
      <c r="B52" s="25">
        <f t="shared" si="0"/>
        <v>46</v>
      </c>
      <c r="C52" s="58">
        <f>E51/100*Renditerechner!$H$14/12</f>
        <v>65.088566153656203</v>
      </c>
      <c r="D52" s="58">
        <f t="shared" si="1"/>
        <v>93.074558846343805</v>
      </c>
      <c r="E52" s="58">
        <f t="shared" si="2"/>
        <v>48420.142450089952</v>
      </c>
      <c r="F52" s="59">
        <f>1-(E52/Renditerechner!$H$12)</f>
        <v>7.9027247739611006E-2</v>
      </c>
      <c r="G52" s="20"/>
    </row>
    <row r="53" spans="1:7">
      <c r="A53" s="8"/>
      <c r="B53" s="25">
        <f t="shared" si="0"/>
        <v>47</v>
      </c>
      <c r="C53" s="58">
        <f>E52/100*Renditerechner!$H$14/12</f>
        <v>64.963691120537348</v>
      </c>
      <c r="D53" s="58">
        <f t="shared" si="1"/>
        <v>93.19943387946266</v>
      </c>
      <c r="E53" s="58">
        <f t="shared" si="2"/>
        <v>48326.943016210491</v>
      </c>
      <c r="F53" s="59">
        <f>1-(E53/Renditerechner!$H$12)</f>
        <v>8.0799942630328303E-2</v>
      </c>
      <c r="G53" s="20"/>
    </row>
    <row r="54" spans="1:7">
      <c r="A54" s="8"/>
      <c r="B54" s="25">
        <f t="shared" si="0"/>
        <v>48</v>
      </c>
      <c r="C54" s="58">
        <f>E53/100*Renditerechner!$H$14/12</f>
        <v>64.838648546749084</v>
      </c>
      <c r="D54" s="58">
        <f t="shared" si="1"/>
        <v>93.324476453250924</v>
      </c>
      <c r="E54" s="58">
        <f t="shared" si="2"/>
        <v>48233.618539757241</v>
      </c>
      <c r="F54" s="59">
        <f>1-(E54/Renditerechner!$H$12)</f>
        <v>8.2575015886690584E-2</v>
      </c>
      <c r="G54" s="20"/>
    </row>
    <row r="55" spans="1:7">
      <c r="A55" s="8"/>
      <c r="B55" s="25">
        <f t="shared" si="0"/>
        <v>49</v>
      </c>
      <c r="C55" s="58">
        <f>E54/100*Renditerechner!$H$14/12</f>
        <v>64.713438207507636</v>
      </c>
      <c r="D55" s="58">
        <f t="shared" si="1"/>
        <v>93.449686792492372</v>
      </c>
      <c r="E55" s="58">
        <f t="shared" si="2"/>
        <v>48140.168852964751</v>
      </c>
      <c r="F55" s="59">
        <f>1-(E55/Renditerechner!$H$12)</f>
        <v>8.4352470699671889E-2</v>
      </c>
      <c r="G55" s="20"/>
    </row>
    <row r="56" spans="1:7">
      <c r="A56" s="8"/>
      <c r="B56" s="25">
        <f t="shared" si="0"/>
        <v>50</v>
      </c>
      <c r="C56" s="58">
        <f>E55/100*Renditerechner!$H$14/12</f>
        <v>64.588059877727716</v>
      </c>
      <c r="D56" s="58">
        <f t="shared" si="1"/>
        <v>93.575065122272292</v>
      </c>
      <c r="E56" s="58">
        <f t="shared" si="2"/>
        <v>48046.593787842481</v>
      </c>
      <c r="F56" s="59">
        <f>1-(E56/Renditerechner!$H$12)</f>
        <v>8.6132310264527279E-2</v>
      </c>
      <c r="G56" s="20"/>
    </row>
    <row r="57" spans="1:7">
      <c r="A57" s="8"/>
      <c r="B57" s="25">
        <f t="shared" si="0"/>
        <v>51</v>
      </c>
      <c r="C57" s="58">
        <f>E56/100*Renditerechner!$H$14/12</f>
        <v>64.462513332021999</v>
      </c>
      <c r="D57" s="58">
        <f t="shared" si="1"/>
        <v>93.700611667978009</v>
      </c>
      <c r="E57" s="58">
        <f t="shared" si="2"/>
        <v>47952.893176174504</v>
      </c>
      <c r="F57" s="59">
        <f>1-(E57/Renditerechner!$H$12)</f>
        <v>8.7914537780798829E-2</v>
      </c>
      <c r="G57" s="20"/>
    </row>
    <row r="58" spans="1:7">
      <c r="A58" s="8"/>
      <c r="B58" s="25">
        <f t="shared" si="0"/>
        <v>52</v>
      </c>
      <c r="C58" s="58">
        <f>E57/100*Renditerechner!$H$14/12</f>
        <v>64.336798344700796</v>
      </c>
      <c r="D58" s="58">
        <f t="shared" si="1"/>
        <v>93.826326655299212</v>
      </c>
      <c r="E58" s="58">
        <f t="shared" si="2"/>
        <v>47859.066849519208</v>
      </c>
      <c r="F58" s="59">
        <f>1-(E58/Renditerechner!$H$12)</f>
        <v>8.9699156452321294E-2</v>
      </c>
      <c r="G58" s="20"/>
    </row>
    <row r="59" spans="1:7">
      <c r="A59" s="8"/>
      <c r="B59" s="25">
        <f t="shared" si="0"/>
        <v>53</v>
      </c>
      <c r="C59" s="58">
        <f>E58/100*Renditerechner!$H$14/12</f>
        <v>64.210914689771599</v>
      </c>
      <c r="D59" s="58">
        <f t="shared" si="1"/>
        <v>93.952210310228409</v>
      </c>
      <c r="E59" s="58">
        <f t="shared" si="2"/>
        <v>47765.114639208979</v>
      </c>
      <c r="F59" s="59">
        <f>1-(E59/Renditerechner!$H$12)</f>
        <v>9.1486169487228208E-2</v>
      </c>
      <c r="G59" s="20"/>
    </row>
    <row r="60" spans="1:7">
      <c r="A60" s="8"/>
      <c r="B60" s="25">
        <f t="shared" si="0"/>
        <v>54</v>
      </c>
      <c r="C60" s="58">
        <f>E59/100*Renditerechner!$H$14/12</f>
        <v>64.084862140938711</v>
      </c>
      <c r="D60" s="58">
        <f t="shared" si="1"/>
        <v>94.078262859061297</v>
      </c>
      <c r="E60" s="58">
        <f t="shared" si="2"/>
        <v>47671.036376349919</v>
      </c>
      <c r="F60" s="59">
        <f>1-(E60/Renditerechner!$H$12)</f>
        <v>9.3275580097956889E-2</v>
      </c>
      <c r="G60" s="20"/>
    </row>
    <row r="61" spans="1:7">
      <c r="A61" s="8"/>
      <c r="B61" s="25">
        <f t="shared" si="0"/>
        <v>55</v>
      </c>
      <c r="C61" s="58">
        <f>E60/100*Renditerechner!$H$14/12</f>
        <v>63.958640471602813</v>
      </c>
      <c r="D61" s="58">
        <f t="shared" si="1"/>
        <v>94.204484528397188</v>
      </c>
      <c r="E61" s="58">
        <f t="shared" si="2"/>
        <v>47576.831891821523</v>
      </c>
      <c r="F61" s="59">
        <f>1-(E61/Renditerechner!$H$12)</f>
        <v>9.5067391501254872E-2</v>
      </c>
      <c r="G61" s="20"/>
    </row>
    <row r="62" spans="1:7">
      <c r="A62" s="8"/>
      <c r="B62" s="25">
        <f t="shared" si="0"/>
        <v>56</v>
      </c>
      <c r="C62" s="58">
        <f>E61/100*Renditerechner!$H$14/12</f>
        <v>63.832249454860545</v>
      </c>
      <c r="D62" s="58">
        <f t="shared" si="1"/>
        <v>94.330875545139463</v>
      </c>
      <c r="E62" s="58">
        <f t="shared" si="2"/>
        <v>47482.501016276387</v>
      </c>
      <c r="F62" s="59">
        <f>1-(E62/Renditerechner!$H$12)</f>
        <v>9.6861606918185683E-2</v>
      </c>
      <c r="G62" s="20"/>
    </row>
    <row r="63" spans="1:7">
      <c r="A63" s="8"/>
      <c r="B63" s="25">
        <f t="shared" si="0"/>
        <v>57</v>
      </c>
      <c r="C63" s="58">
        <f>E62/100*Renditerechner!$H$14/12</f>
        <v>63.705688863504157</v>
      </c>
      <c r="D63" s="58">
        <f t="shared" si="1"/>
        <v>94.457436136495858</v>
      </c>
      <c r="E63" s="58">
        <f t="shared" si="2"/>
        <v>47388.043580139893</v>
      </c>
      <c r="F63" s="59">
        <f>1-(E63/Renditerechner!$H$12)</f>
        <v>9.8658229574134282E-2</v>
      </c>
      <c r="G63" s="20"/>
    </row>
    <row r="64" spans="1:7">
      <c r="A64" s="8"/>
      <c r="B64" s="25">
        <f t="shared" si="0"/>
        <v>58</v>
      </c>
      <c r="C64" s="58">
        <f>E63/100*Renditerechner!$H$14/12</f>
        <v>63.578958470021028</v>
      </c>
      <c r="D64" s="58">
        <f t="shared" si="1"/>
        <v>94.584166529978972</v>
      </c>
      <c r="E64" s="58">
        <f t="shared" si="2"/>
        <v>47293.459413609911</v>
      </c>
      <c r="F64" s="59">
        <f>1-(E64/Renditerechner!$H$12)</f>
        <v>0.10045726269881294</v>
      </c>
      <c r="G64" s="20"/>
    </row>
    <row r="65" spans="1:7">
      <c r="A65" s="8"/>
      <c r="B65" s="25">
        <f t="shared" si="0"/>
        <v>59</v>
      </c>
      <c r="C65" s="58">
        <f>E64/100*Renditerechner!$H$14/12</f>
        <v>63.452058046593301</v>
      </c>
      <c r="D65" s="58">
        <f t="shared" si="1"/>
        <v>94.711066953406714</v>
      </c>
      <c r="E65" s="58">
        <f t="shared" si="2"/>
        <v>47198.748346656503</v>
      </c>
      <c r="F65" s="59">
        <f>1-(E65/Renditerechner!$H$12)</f>
        <v>0.10225870952626714</v>
      </c>
      <c r="G65" s="20"/>
    </row>
    <row r="66" spans="1:7">
      <c r="A66" s="45" t="s">
        <v>48</v>
      </c>
      <c r="B66" s="21">
        <f t="shared" si="0"/>
        <v>60</v>
      </c>
      <c r="C66" s="22">
        <f>E65/100*Renditerechner!$H$14/12</f>
        <v>63.324987365097478</v>
      </c>
      <c r="D66" s="22">
        <f t="shared" si="1"/>
        <v>94.838137634902523</v>
      </c>
      <c r="E66" s="22">
        <f t="shared" si="2"/>
        <v>47103.910209021604</v>
      </c>
      <c r="F66" s="47">
        <f>1-(E66/Renditerechner!$H$12)</f>
        <v>0.10406257329488156</v>
      </c>
      <c r="G66" s="44"/>
    </row>
    <row r="67" spans="1:7">
      <c r="A67" s="8"/>
      <c r="B67" s="25">
        <f t="shared" si="0"/>
        <v>61</v>
      </c>
      <c r="C67" s="58">
        <f>E66/100*Renditerechner!$H$14/12</f>
        <v>63.197746197103989</v>
      </c>
      <c r="D67" s="58">
        <f t="shared" si="1"/>
        <v>94.965378802896026</v>
      </c>
      <c r="E67" s="58">
        <f t="shared" si="2"/>
        <v>47008.944830218708</v>
      </c>
      <c r="F67" s="59">
        <f>1-(E67/Renditerechner!$H$12)</f>
        <v>0.10586885724738548</v>
      </c>
      <c r="G67" s="20"/>
    </row>
    <row r="68" spans="1:7">
      <c r="A68" s="8"/>
      <c r="B68" s="25">
        <f t="shared" si="0"/>
        <v>62</v>
      </c>
      <c r="C68" s="58">
        <f>E67/100*Renditerechner!$H$14/12</f>
        <v>63.070334313876771</v>
      </c>
      <c r="D68" s="58">
        <f t="shared" si="1"/>
        <v>95.092790686123237</v>
      </c>
      <c r="E68" s="58">
        <f t="shared" si="2"/>
        <v>46913.852039532583</v>
      </c>
      <c r="F68" s="59">
        <f>1-(E68/Renditerechner!$H$12)</f>
        <v>0.10767756463085909</v>
      </c>
      <c r="G68" s="20"/>
    </row>
    <row r="69" spans="1:7">
      <c r="A69" s="8"/>
      <c r="B69" s="25">
        <f t="shared" si="0"/>
        <v>63</v>
      </c>
      <c r="C69" s="58">
        <f>E68/100*Renditerechner!$H$14/12</f>
        <v>62.942751486372885</v>
      </c>
      <c r="D69" s="58">
        <f t="shared" si="1"/>
        <v>95.220373513627123</v>
      </c>
      <c r="E69" s="58">
        <f t="shared" si="2"/>
        <v>46818.631666018955</v>
      </c>
      <c r="F69" s="59">
        <f>1-(E69/Renditerechner!$H$12)</f>
        <v>0.10948869869673883</v>
      </c>
      <c r="G69" s="20"/>
    </row>
    <row r="70" spans="1:7">
      <c r="A70" s="8"/>
      <c r="B70" s="25">
        <f t="shared" si="0"/>
        <v>64</v>
      </c>
      <c r="C70" s="58">
        <f>E69/100*Renditerechner!$H$14/12</f>
        <v>62.81499748524211</v>
      </c>
      <c r="D70" s="58">
        <f t="shared" si="1"/>
        <v>95.348127514757891</v>
      </c>
      <c r="E70" s="58">
        <f t="shared" si="2"/>
        <v>46723.283538504198</v>
      </c>
      <c r="F70" s="59">
        <f>1-(E70/Renditerechner!$H$12)</f>
        <v>0.11130226270082366</v>
      </c>
      <c r="G70" s="20"/>
    </row>
    <row r="71" spans="1:7">
      <c r="A71" s="8"/>
      <c r="B71" s="25">
        <f t="shared" si="0"/>
        <v>65</v>
      </c>
      <c r="C71" s="58">
        <f>E70/100*Renditerechner!$H$14/12</f>
        <v>62.687072080826475</v>
      </c>
      <c r="D71" s="58">
        <f t="shared" si="1"/>
        <v>95.476052919173526</v>
      </c>
      <c r="E71" s="58">
        <f t="shared" si="2"/>
        <v>46627.807485585028</v>
      </c>
      <c r="F71" s="59">
        <f>1-(E71/Renditerechner!$H$12)</f>
        <v>0.1131182599032805</v>
      </c>
      <c r="G71" s="20"/>
    </row>
    <row r="72" spans="1:7">
      <c r="A72" s="8"/>
      <c r="B72" s="25">
        <f t="shared" si="0"/>
        <v>66</v>
      </c>
      <c r="C72" s="58">
        <f>E71/100*Renditerechner!$H$14/12</f>
        <v>62.558975043159911</v>
      </c>
      <c r="D72" s="58">
        <f t="shared" si="1"/>
        <v>95.604149956840104</v>
      </c>
      <c r="E72" s="58">
        <f t="shared" si="2"/>
        <v>46532.20333562819</v>
      </c>
      <c r="F72" s="59">
        <f>1-(E72/Renditerechner!$H$12)</f>
        <v>0.11493669356865066</v>
      </c>
      <c r="G72" s="20"/>
    </row>
    <row r="73" spans="1:7">
      <c r="A73" s="8"/>
      <c r="B73" s="25">
        <f t="shared" ref="B73:B136" si="3">B72+1</f>
        <v>67</v>
      </c>
      <c r="C73" s="58">
        <f>E72/100*Renditerechner!$H$14/12</f>
        <v>62.430706141967825</v>
      </c>
      <c r="D73" s="58">
        <f t="shared" ref="D73:D136" si="4">($C$7+$D$7-C73)</f>
        <v>95.73241885803219</v>
      </c>
      <c r="E73" s="58">
        <f t="shared" ref="E73:E136" si="5">E72-D73</f>
        <v>46436.470916770159</v>
      </c>
      <c r="F73" s="59">
        <f>1-(E73/Renditerechner!$H$12)</f>
        <v>0.11675756696585526</v>
      </c>
      <c r="G73" s="20"/>
    </row>
    <row r="74" spans="1:7">
      <c r="A74" s="8"/>
      <c r="B74" s="25">
        <f t="shared" si="3"/>
        <v>68</v>
      </c>
      <c r="C74" s="58">
        <f>E73/100*Renditerechner!$H$14/12</f>
        <v>62.302265146666628</v>
      </c>
      <c r="D74" s="58">
        <f t="shared" si="4"/>
        <v>95.86085985333338</v>
      </c>
      <c r="E74" s="58">
        <f t="shared" si="5"/>
        <v>46340.610056916827</v>
      </c>
      <c r="F74" s="59">
        <f>1-(E74/Renditerechner!$H$12)</f>
        <v>0.11858088336820116</v>
      </c>
      <c r="G74" s="20"/>
    </row>
    <row r="75" spans="1:7">
      <c r="A75" s="8"/>
      <c r="B75" s="25">
        <f t="shared" si="3"/>
        <v>69</v>
      </c>
      <c r="C75" s="58">
        <f>E74/100*Renditerechner!$H$14/12</f>
        <v>62.173651826363404</v>
      </c>
      <c r="D75" s="58">
        <f t="shared" si="4"/>
        <v>95.989473173636611</v>
      </c>
      <c r="E75" s="58">
        <f t="shared" si="5"/>
        <v>46244.620583743192</v>
      </c>
      <c r="F75" s="59">
        <f>1-(E75/Renditerechner!$H$12)</f>
        <v>0.1204066460533868</v>
      </c>
      <c r="G75" s="20"/>
    </row>
    <row r="76" spans="1:7">
      <c r="A76" s="8"/>
      <c r="B76" s="25">
        <f t="shared" si="3"/>
        <v>70</v>
      </c>
      <c r="C76" s="58">
        <f>E75/100*Renditerechner!$H$14/12</f>
        <v>62.044865949855456</v>
      </c>
      <c r="D76" s="58">
        <f t="shared" si="4"/>
        <v>96.118259050144559</v>
      </c>
      <c r="E76" s="58">
        <f t="shared" si="5"/>
        <v>46148.50232469305</v>
      </c>
      <c r="F76" s="59">
        <f>1-(E76/Renditerechner!$H$12)</f>
        <v>0.12223485830350833</v>
      </c>
      <c r="G76" s="20"/>
    </row>
    <row r="77" spans="1:7">
      <c r="A77" s="8"/>
      <c r="B77" s="25">
        <f t="shared" si="3"/>
        <v>71</v>
      </c>
      <c r="C77" s="58">
        <f>E76/100*Renditerechner!$H$14/12</f>
        <v>61.915907285629849</v>
      </c>
      <c r="D77" s="58">
        <f t="shared" si="4"/>
        <v>96.247217714370151</v>
      </c>
      <c r="E77" s="58">
        <f t="shared" si="5"/>
        <v>46052.255106978679</v>
      </c>
      <c r="F77" s="59">
        <f>1-(E77/Renditerechner!$H$12)</f>
        <v>0.1240655234050656</v>
      </c>
      <c r="G77" s="20"/>
    </row>
    <row r="78" spans="1:7">
      <c r="A78" s="8"/>
      <c r="B78" s="25">
        <f t="shared" si="3"/>
        <v>72</v>
      </c>
      <c r="C78" s="58">
        <f>E77/100*Renditerechner!$H$14/12</f>
        <v>61.78677560186307</v>
      </c>
      <c r="D78" s="58">
        <f t="shared" si="4"/>
        <v>96.376349398136938</v>
      </c>
      <c r="E78" s="58">
        <f t="shared" si="5"/>
        <v>45955.87875758054</v>
      </c>
      <c r="F78" s="59">
        <f>1-(E78/Renditerechner!$H$12)</f>
        <v>0.12589864464896738</v>
      </c>
      <c r="G78" s="20"/>
    </row>
    <row r="79" spans="1:7">
      <c r="A79" s="8"/>
      <c r="B79" s="25">
        <f t="shared" si="3"/>
        <v>73</v>
      </c>
      <c r="C79" s="58">
        <f>E78/100*Renditerechner!$H$14/12</f>
        <v>61.657470666420558</v>
      </c>
      <c r="D79" s="58">
        <f t="shared" si="4"/>
        <v>96.505654333579457</v>
      </c>
      <c r="E79" s="58">
        <f t="shared" si="5"/>
        <v>45859.373103246959</v>
      </c>
      <c r="F79" s="59">
        <f>1-(E79/Renditerechner!$H$12)</f>
        <v>0.12773422533053813</v>
      </c>
      <c r="G79" s="20"/>
    </row>
    <row r="80" spans="1:7">
      <c r="A80" s="8"/>
      <c r="B80" s="25">
        <f t="shared" si="3"/>
        <v>74</v>
      </c>
      <c r="C80" s="58">
        <f>E79/100*Renditerechner!$H$14/12</f>
        <v>61.527992246856343</v>
      </c>
      <c r="D80" s="58">
        <f t="shared" si="4"/>
        <v>96.635132753143665</v>
      </c>
      <c r="E80" s="58">
        <f t="shared" si="5"/>
        <v>45762.737970493814</v>
      </c>
      <c r="F80" s="59">
        <f>1-(E80/Renditerechner!$H$12)</f>
        <v>0.12957226874952332</v>
      </c>
      <c r="G80" s="20"/>
    </row>
    <row r="81" spans="1:7">
      <c r="A81" s="8"/>
      <c r="B81" s="25">
        <f t="shared" si="3"/>
        <v>75</v>
      </c>
      <c r="C81" s="58">
        <f>E80/100*Renditerechner!$H$14/12</f>
        <v>61.398340110412541</v>
      </c>
      <c r="D81" s="58">
        <f t="shared" si="4"/>
        <v>96.764784889587474</v>
      </c>
      <c r="E81" s="58">
        <f t="shared" si="5"/>
        <v>45665.973185604227</v>
      </c>
      <c r="F81" s="59">
        <f>1-(E81/Renditerechner!$H$12)</f>
        <v>0.13141277821009556</v>
      </c>
      <c r="G81" s="20"/>
    </row>
    <row r="82" spans="1:7">
      <c r="A82" s="8"/>
      <c r="B82" s="25">
        <f t="shared" si="3"/>
        <v>76</v>
      </c>
      <c r="C82" s="58">
        <f>E81/100*Renditerechner!$H$14/12</f>
        <v>61.268514024019005</v>
      </c>
      <c r="D82" s="58">
        <f t="shared" si="4"/>
        <v>96.89461097598101</v>
      </c>
      <c r="E82" s="58">
        <f t="shared" si="5"/>
        <v>45569.078574628249</v>
      </c>
      <c r="F82" s="59">
        <f>1-(E82/Renditerechner!$H$12)</f>
        <v>0.13325575702086068</v>
      </c>
      <c r="G82" s="20"/>
    </row>
    <row r="83" spans="1:7">
      <c r="A83" s="8"/>
      <c r="B83" s="25">
        <f t="shared" si="3"/>
        <v>77</v>
      </c>
      <c r="C83" s="58">
        <f>E82/100*Renditerechner!$H$14/12</f>
        <v>61.138513754292909</v>
      </c>
      <c r="D83" s="58">
        <f t="shared" si="4"/>
        <v>97.024611245707092</v>
      </c>
      <c r="E83" s="58">
        <f t="shared" si="5"/>
        <v>45472.053963382539</v>
      </c>
      <c r="F83" s="59">
        <f>1-(E83/Renditerechner!$H$12)</f>
        <v>0.13510120849486373</v>
      </c>
      <c r="G83" s="20"/>
    </row>
    <row r="84" spans="1:7">
      <c r="A84" s="8"/>
      <c r="B84" s="25">
        <f t="shared" si="3"/>
        <v>78</v>
      </c>
      <c r="C84" s="58">
        <f>E83/100*Renditerechner!$H$14/12</f>
        <v>61.008339067538252</v>
      </c>
      <c r="D84" s="58">
        <f t="shared" si="4"/>
        <v>97.154785932461749</v>
      </c>
      <c r="E84" s="58">
        <f t="shared" si="5"/>
        <v>45374.899177450076</v>
      </c>
      <c r="F84" s="59">
        <f>1-(E84/Renditerechner!$H$12)</f>
        <v>0.13694913594959435</v>
      </c>
      <c r="G84" s="20"/>
    </row>
    <row r="85" spans="1:7">
      <c r="A85" s="8"/>
      <c r="B85" s="25">
        <f t="shared" si="3"/>
        <v>79</v>
      </c>
      <c r="C85" s="58">
        <f>E84/100*Renditerechner!$H$14/12</f>
        <v>60.877989729745529</v>
      </c>
      <c r="D85" s="58">
        <f t="shared" si="4"/>
        <v>97.285135270254472</v>
      </c>
      <c r="E85" s="58">
        <f t="shared" si="5"/>
        <v>45277.614042179819</v>
      </c>
      <c r="F85" s="59">
        <f>1-(E85/Renditerechner!$H$12)</f>
        <v>0.13879954270699346</v>
      </c>
      <c r="G85" s="20"/>
    </row>
    <row r="86" spans="1:7">
      <c r="A86" s="8"/>
      <c r="B86" s="25">
        <f t="shared" si="3"/>
        <v>80</v>
      </c>
      <c r="C86" s="58">
        <f>E85/100*Renditerechner!$H$14/12</f>
        <v>60.747465506591254</v>
      </c>
      <c r="D86" s="58">
        <f t="shared" si="4"/>
        <v>97.415659493408754</v>
      </c>
      <c r="E86" s="58">
        <f t="shared" si="5"/>
        <v>45180.198382686409</v>
      </c>
      <c r="F86" s="59">
        <f>1-(E86/Renditerechner!$H$12)</f>
        <v>0.14065243209345868</v>
      </c>
      <c r="G86" s="20"/>
    </row>
    <row r="87" spans="1:7">
      <c r="A87" s="8"/>
      <c r="B87" s="25">
        <f t="shared" si="3"/>
        <v>81</v>
      </c>
      <c r="C87" s="58">
        <f>E86/100*Renditerechner!$H$14/12</f>
        <v>60.616766163437603</v>
      </c>
      <c r="D87" s="58">
        <f t="shared" si="4"/>
        <v>97.546358836562405</v>
      </c>
      <c r="E87" s="58">
        <f t="shared" si="5"/>
        <v>45082.652023849849</v>
      </c>
      <c r="F87" s="59">
        <f>1-(E87/Renditerechner!$H$12)</f>
        <v>0.1425078074398507</v>
      </c>
      <c r="G87" s="20"/>
    </row>
    <row r="88" spans="1:7">
      <c r="A88" s="8"/>
      <c r="B88" s="25">
        <f t="shared" si="3"/>
        <v>82</v>
      </c>
      <c r="C88" s="58">
        <f>E87/100*Renditerechner!$H$14/12</f>
        <v>60.485891465331882</v>
      </c>
      <c r="D88" s="58">
        <f t="shared" si="4"/>
        <v>97.677233534668119</v>
      </c>
      <c r="E88" s="58">
        <f t="shared" si="5"/>
        <v>44984.97479031518</v>
      </c>
      <c r="F88" s="59">
        <f>1-(E88/Renditerechner!$H$12)</f>
        <v>0.1443656720814992</v>
      </c>
      <c r="G88" s="20"/>
    </row>
    <row r="89" spans="1:7">
      <c r="A89" s="8"/>
      <c r="B89" s="25">
        <f t="shared" si="3"/>
        <v>83</v>
      </c>
      <c r="C89" s="58">
        <f>E88/100*Renditerechner!$H$14/12</f>
        <v>60.3548411770062</v>
      </c>
      <c r="D89" s="58">
        <f t="shared" si="4"/>
        <v>97.808283822993815</v>
      </c>
      <c r="E89" s="58">
        <f t="shared" si="5"/>
        <v>44887.166506492184</v>
      </c>
      <c r="F89" s="59">
        <f>1-(E89/Renditerechner!$H$12)</f>
        <v>0.14622602935820861</v>
      </c>
      <c r="G89" s="20"/>
    </row>
    <row r="90" spans="1:7">
      <c r="A90" s="8"/>
      <c r="B90" s="25">
        <f t="shared" si="3"/>
        <v>84</v>
      </c>
      <c r="C90" s="58">
        <f>E89/100*Renditerechner!$H$14/12</f>
        <v>60.223615062877023</v>
      </c>
      <c r="D90" s="58">
        <f t="shared" si="4"/>
        <v>97.939509937122978</v>
      </c>
      <c r="E90" s="58">
        <f t="shared" si="5"/>
        <v>44789.226996555059</v>
      </c>
      <c r="F90" s="59">
        <f>1-(E90/Renditerechner!$H$12)</f>
        <v>0.14808888261426423</v>
      </c>
      <c r="G90" s="20"/>
    </row>
    <row r="91" spans="1:7">
      <c r="A91" s="8"/>
      <c r="B91" s="25">
        <f t="shared" si="3"/>
        <v>85</v>
      </c>
      <c r="C91" s="58">
        <f>E90/100*Renditerechner!$H$14/12</f>
        <v>60.092212887044717</v>
      </c>
      <c r="D91" s="58">
        <f t="shared" si="4"/>
        <v>98.070912112955284</v>
      </c>
      <c r="E91" s="58">
        <f t="shared" si="5"/>
        <v>44691.156084442104</v>
      </c>
      <c r="F91" s="59">
        <f>1-(E91/Renditerechner!$H$12)</f>
        <v>0.14995423519843831</v>
      </c>
      <c r="G91" s="20"/>
    </row>
    <row r="92" spans="1:7">
      <c r="A92" s="8"/>
      <c r="B92" s="25">
        <f t="shared" si="3"/>
        <v>86</v>
      </c>
      <c r="C92" s="58">
        <f>E91/100*Renditerechner!$H$14/12</f>
        <v>59.960634413293157</v>
      </c>
      <c r="D92" s="58">
        <f t="shared" si="4"/>
        <v>98.202490586706858</v>
      </c>
      <c r="E92" s="58">
        <f t="shared" si="5"/>
        <v>44592.953593855396</v>
      </c>
      <c r="F92" s="59">
        <f>1-(E92/Renditerechner!$H$12)</f>
        <v>0.15182209046399631</v>
      </c>
      <c r="G92" s="20"/>
    </row>
    <row r="93" spans="1:7">
      <c r="A93" s="8"/>
      <c r="B93" s="25">
        <f t="shared" si="3"/>
        <v>87</v>
      </c>
      <c r="C93" s="58">
        <f>E92/100*Renditerechner!$H$14/12</f>
        <v>59.828879405089332</v>
      </c>
      <c r="D93" s="58">
        <f t="shared" si="4"/>
        <v>98.334245594910669</v>
      </c>
      <c r="E93" s="58">
        <f t="shared" si="5"/>
        <v>44494.619348260487</v>
      </c>
      <c r="F93" s="59">
        <f>1-(E93/Renditerechner!$H$12)</f>
        <v>0.15369245176870205</v>
      </c>
      <c r="G93" s="20"/>
    </row>
    <row r="94" spans="1:7">
      <c r="A94" s="8"/>
      <c r="B94" s="25">
        <f t="shared" si="3"/>
        <v>88</v>
      </c>
      <c r="C94" s="58">
        <f>E93/100*Renditerechner!$H$14/12</f>
        <v>59.696947625582823</v>
      </c>
      <c r="D94" s="58">
        <f t="shared" si="4"/>
        <v>98.466177374417185</v>
      </c>
      <c r="E94" s="58">
        <f t="shared" si="5"/>
        <v>44396.153170886071</v>
      </c>
      <c r="F94" s="59">
        <f>1-(E94/Renditerechner!$H$12)</f>
        <v>0.15556532247482513</v>
      </c>
      <c r="G94" s="20"/>
    </row>
    <row r="95" spans="1:7">
      <c r="A95" s="8"/>
      <c r="B95" s="25">
        <f t="shared" si="3"/>
        <v>89</v>
      </c>
      <c r="C95" s="58">
        <f>E94/100*Renditerechner!$H$14/12</f>
        <v>59.564838837605485</v>
      </c>
      <c r="D95" s="58">
        <f t="shared" si="4"/>
        <v>98.598286162394515</v>
      </c>
      <c r="E95" s="58">
        <f t="shared" si="5"/>
        <v>44297.554884723679</v>
      </c>
      <c r="F95" s="59">
        <f>1-(E95/Renditerechner!$H$12)</f>
        <v>0.15744070594914539</v>
      </c>
      <c r="G95" s="20"/>
    </row>
    <row r="96" spans="1:7">
      <c r="A96" s="8"/>
      <c r="B96" s="25">
        <f t="shared" si="3"/>
        <v>90</v>
      </c>
      <c r="C96" s="58">
        <f>E95/100*Renditerechner!$H$14/12</f>
        <v>59.432552803670937</v>
      </c>
      <c r="D96" s="58">
        <f t="shared" si="4"/>
        <v>98.730572196329064</v>
      </c>
      <c r="E96" s="58">
        <f t="shared" si="5"/>
        <v>44198.824312527351</v>
      </c>
      <c r="F96" s="59">
        <f>1-(E96/Renditerechner!$H$12)</f>
        <v>0.15931860556296051</v>
      </c>
      <c r="G96" s="20"/>
    </row>
    <row r="97" spans="1:7">
      <c r="A97" s="8"/>
      <c r="B97" s="25">
        <f t="shared" si="3"/>
        <v>91</v>
      </c>
      <c r="C97" s="58">
        <f>E96/100*Renditerechner!$H$14/12</f>
        <v>59.300089285974202</v>
      </c>
      <c r="D97" s="58">
        <f t="shared" si="4"/>
        <v>98.863035714025813</v>
      </c>
      <c r="E97" s="58">
        <f t="shared" si="5"/>
        <v>44099.961276813323</v>
      </c>
      <c r="F97" s="59">
        <f>1-(E97/Renditerechner!$H$12)</f>
        <v>0.16119902469209091</v>
      </c>
      <c r="G97" s="20"/>
    </row>
    <row r="98" spans="1:7">
      <c r="A98" s="8"/>
      <c r="B98" s="25">
        <f t="shared" si="3"/>
        <v>92</v>
      </c>
      <c r="C98" s="58">
        <f>E97/100*Renditerechner!$H$14/12</f>
        <v>59.167448046391208</v>
      </c>
      <c r="D98" s="58">
        <f t="shared" si="4"/>
        <v>98.995676953608807</v>
      </c>
      <c r="E98" s="58">
        <f t="shared" si="5"/>
        <v>44000.965599859715</v>
      </c>
      <c r="F98" s="59">
        <f>1-(E98/Renditerechner!$H$12)</f>
        <v>0.16308196671688602</v>
      </c>
      <c r="G98" s="20"/>
    </row>
    <row r="99" spans="1:7">
      <c r="A99" s="8"/>
      <c r="B99" s="25">
        <f t="shared" si="3"/>
        <v>93</v>
      </c>
      <c r="C99" s="58">
        <f>E98/100*Renditerechner!$H$14/12</f>
        <v>59.034628846478455</v>
      </c>
      <c r="D99" s="58">
        <f t="shared" si="4"/>
        <v>99.128496153521553</v>
      </c>
      <c r="E99" s="58">
        <f t="shared" si="5"/>
        <v>43901.837103706195</v>
      </c>
      <c r="F99" s="59">
        <f>1-(E99/Renditerechner!$H$12)</f>
        <v>0.16496743502223121</v>
      </c>
      <c r="G99" s="20"/>
    </row>
    <row r="100" spans="1:7">
      <c r="A100" s="8"/>
      <c r="B100" s="25">
        <f t="shared" si="3"/>
        <v>94</v>
      </c>
      <c r="C100" s="58">
        <f>E99/100*Renditerechner!$H$14/12</f>
        <v>58.901631447472482</v>
      </c>
      <c r="D100" s="58">
        <f t="shared" si="4"/>
        <v>99.261493552527526</v>
      </c>
      <c r="E100" s="58">
        <f t="shared" si="5"/>
        <v>43802.575610153668</v>
      </c>
      <c r="F100" s="59">
        <f>1-(E100/Renditerechner!$H$12)</f>
        <v>0.16685543299755268</v>
      </c>
      <c r="G100" s="20"/>
    </row>
    <row r="101" spans="1:7">
      <c r="A101" s="8"/>
      <c r="B101" s="25">
        <f t="shared" si="3"/>
        <v>95</v>
      </c>
      <c r="C101" s="58">
        <f>E100/100*Renditerechner!$H$14/12</f>
        <v>58.7684556102895</v>
      </c>
      <c r="D101" s="58">
        <f t="shared" si="4"/>
        <v>99.394669389710515</v>
      </c>
      <c r="E101" s="58">
        <f t="shared" si="5"/>
        <v>43703.180940763959</v>
      </c>
      <c r="F101" s="59">
        <f>1-(E101/Renditerechner!$H$12)</f>
        <v>0.1687459640368244</v>
      </c>
      <c r="G101" s="20"/>
    </row>
    <row r="102" spans="1:7">
      <c r="A102" s="8"/>
      <c r="B102" s="25">
        <f t="shared" si="3"/>
        <v>96</v>
      </c>
      <c r="C102" s="58">
        <f>E101/100*Renditerechner!$H$14/12</f>
        <v>58.635101095524981</v>
      </c>
      <c r="D102" s="58">
        <f t="shared" si="4"/>
        <v>99.52802390447502</v>
      </c>
      <c r="E102" s="58">
        <f t="shared" si="5"/>
        <v>43603.652916859486</v>
      </c>
      <c r="F102" s="59">
        <f>1-(E102/Renditerechner!$H$12)</f>
        <v>0.17063903153857374</v>
      </c>
      <c r="G102" s="20"/>
    </row>
    <row r="103" spans="1:7">
      <c r="A103" s="8"/>
      <c r="B103" s="25">
        <f t="shared" si="3"/>
        <v>97</v>
      </c>
      <c r="C103" s="58">
        <f>E102/100*Renditerechner!$H$14/12</f>
        <v>58.501567663453152</v>
      </c>
      <c r="D103" s="58">
        <f t="shared" si="4"/>
        <v>99.661557336546849</v>
      </c>
      <c r="E103" s="58">
        <f t="shared" si="5"/>
        <v>43503.991359522937</v>
      </c>
      <c r="F103" s="59">
        <f>1-(E103/Renditerechner!$H$12)</f>
        <v>0.17253463890588805</v>
      </c>
      <c r="G103" s="20"/>
    </row>
    <row r="104" spans="1:7">
      <c r="A104" s="8"/>
      <c r="B104" s="25">
        <f t="shared" si="3"/>
        <v>98</v>
      </c>
      <c r="C104" s="58">
        <f>E103/100*Renditerechner!$H$14/12</f>
        <v>58.367855074026615</v>
      </c>
      <c r="D104" s="58">
        <f t="shared" si="4"/>
        <v>99.7952699259734</v>
      </c>
      <c r="E104" s="58">
        <f t="shared" si="5"/>
        <v>43404.196089596961</v>
      </c>
      <c r="F104" s="59">
        <f>1-(E104/Renditerechner!$H$12)</f>
        <v>0.17443278954642016</v>
      </c>
      <c r="G104" s="20"/>
    </row>
    <row r="105" spans="1:7">
      <c r="A105" s="8"/>
      <c r="B105" s="25">
        <f t="shared" si="3"/>
        <v>99</v>
      </c>
      <c r="C105" s="58">
        <f>E104/100*Renditerechner!$H$14/12</f>
        <v>58.233963086875924</v>
      </c>
      <c r="D105" s="58">
        <f t="shared" si="4"/>
        <v>99.929161913124091</v>
      </c>
      <c r="E105" s="58">
        <f t="shared" si="5"/>
        <v>43304.266927683835</v>
      </c>
      <c r="F105" s="59">
        <f>1-(E105/Renditerechner!$H$12)</f>
        <v>0.17633348687239492</v>
      </c>
      <c r="G105" s="20"/>
    </row>
    <row r="106" spans="1:7">
      <c r="A106" s="8"/>
      <c r="B106" s="25">
        <f t="shared" si="3"/>
        <v>100</v>
      </c>
      <c r="C106" s="58">
        <f>E105/100*Renditerechner!$H$14/12</f>
        <v>58.099891461309149</v>
      </c>
      <c r="D106" s="58">
        <f t="shared" si="4"/>
        <v>100.06323353869087</v>
      </c>
      <c r="E106" s="58">
        <f t="shared" si="5"/>
        <v>43204.203694145144</v>
      </c>
      <c r="F106" s="59">
        <f>1-(E106/Renditerechner!$H$12)</f>
        <v>0.17823673430061537</v>
      </c>
      <c r="G106" s="20"/>
    </row>
    <row r="107" spans="1:7">
      <c r="A107" s="8"/>
      <c r="B107" s="25">
        <f t="shared" si="3"/>
        <v>101</v>
      </c>
      <c r="C107" s="58">
        <f>E106/100*Renditerechner!$H$14/12</f>
        <v>57.965639956311406</v>
      </c>
      <c r="D107" s="58">
        <f t="shared" si="4"/>
        <v>100.1974850436886</v>
      </c>
      <c r="E107" s="58">
        <f t="shared" si="5"/>
        <v>43104.006209101455</v>
      </c>
      <c r="F107" s="59">
        <f>1-(E107/Renditerechner!$H$12)</f>
        <v>0.18014253525246871</v>
      </c>
      <c r="G107" s="20"/>
    </row>
    <row r="108" spans="1:7">
      <c r="A108" s="8"/>
      <c r="B108" s="25">
        <f t="shared" si="3"/>
        <v>102</v>
      </c>
      <c r="C108" s="58">
        <f>E107/100*Renditerechner!$H$14/12</f>
        <v>57.831208330544456</v>
      </c>
      <c r="D108" s="58">
        <f t="shared" si="4"/>
        <v>100.33191666945555</v>
      </c>
      <c r="E108" s="58">
        <f t="shared" si="5"/>
        <v>43003.674292431999</v>
      </c>
      <c r="F108" s="59">
        <f>1-(E108/Renditerechner!$H$12)</f>
        <v>0.18205089315393252</v>
      </c>
      <c r="G108" s="20"/>
    </row>
    <row r="109" spans="1:7">
      <c r="A109" s="8"/>
      <c r="B109" s="25">
        <f t="shared" si="3"/>
        <v>103</v>
      </c>
      <c r="C109" s="58">
        <f>E108/100*Renditerechner!$H$14/12</f>
        <v>57.696596342346261</v>
      </c>
      <c r="D109" s="58">
        <f t="shared" si="4"/>
        <v>100.46652865765375</v>
      </c>
      <c r="E109" s="58">
        <f t="shared" si="5"/>
        <v>42903.207763774342</v>
      </c>
      <c r="F109" s="59">
        <f>1-(E109/Renditerechner!$H$12)</f>
        <v>0.18396181143558077</v>
      </c>
      <c r="G109" s="20"/>
    </row>
    <row r="110" spans="1:7">
      <c r="A110" s="8"/>
      <c r="B110" s="25">
        <f t="shared" si="3"/>
        <v>104</v>
      </c>
      <c r="C110" s="58">
        <f>E109/100*Renditerechner!$H$14/12</f>
        <v>57.561803749730586</v>
      </c>
      <c r="D110" s="58">
        <f t="shared" si="4"/>
        <v>100.60132125026942</v>
      </c>
      <c r="E110" s="58">
        <f t="shared" si="5"/>
        <v>42802.606442524069</v>
      </c>
      <c r="F110" s="59">
        <f>1-(E110/Renditerechner!$H$12)</f>
        <v>0.18587529353259025</v>
      </c>
      <c r="G110" s="20"/>
    </row>
    <row r="111" spans="1:7">
      <c r="A111" s="8"/>
      <c r="B111" s="25">
        <f t="shared" si="3"/>
        <v>105</v>
      </c>
      <c r="C111" s="58">
        <f>E110/100*Renditerechner!$H$14/12</f>
        <v>57.426830310386464</v>
      </c>
      <c r="D111" s="58">
        <f t="shared" si="4"/>
        <v>100.73629468961354</v>
      </c>
      <c r="E111" s="58">
        <f t="shared" si="5"/>
        <v>42701.870147834459</v>
      </c>
      <c r="F111" s="59">
        <f>1-(E111/Renditerechner!$H$12)</f>
        <v>0.18779134288474642</v>
      </c>
      <c r="G111" s="20"/>
    </row>
    <row r="112" spans="1:7">
      <c r="A112" s="8"/>
      <c r="B112" s="25">
        <f t="shared" si="3"/>
        <v>106</v>
      </c>
      <c r="C112" s="58">
        <f>E111/100*Renditerechner!$H$14/12</f>
        <v>57.291675781677903</v>
      </c>
      <c r="D112" s="58">
        <f t="shared" si="4"/>
        <v>100.87144921832211</v>
      </c>
      <c r="E112" s="58">
        <f t="shared" si="5"/>
        <v>42600.998698616138</v>
      </c>
      <c r="F112" s="59">
        <f>1-(E112/Renditerechner!$H$12)</f>
        <v>0.18970996293645004</v>
      </c>
      <c r="G112" s="20"/>
    </row>
    <row r="113" spans="1:7">
      <c r="A113" s="8"/>
      <c r="B113" s="25">
        <f t="shared" si="3"/>
        <v>107</v>
      </c>
      <c r="C113" s="58">
        <f>E112/100*Renditerechner!$H$14/12</f>
        <v>57.156339920643319</v>
      </c>
      <c r="D113" s="58">
        <f t="shared" si="4"/>
        <v>101.00678507935669</v>
      </c>
      <c r="E113" s="58">
        <f t="shared" si="5"/>
        <v>42499.991913536782</v>
      </c>
      <c r="F113" s="59">
        <f>1-(E113/Renditerechner!$H$12)</f>
        <v>0.19163115713672307</v>
      </c>
      <c r="G113" s="20"/>
    </row>
    <row r="114" spans="1:7">
      <c r="A114" s="8"/>
      <c r="B114" s="25">
        <f t="shared" si="3"/>
        <v>108</v>
      </c>
      <c r="C114" s="58">
        <f>E113/100*Renditerechner!$H$14/12</f>
        <v>57.020822483995182</v>
      </c>
      <c r="D114" s="58">
        <f t="shared" si="4"/>
        <v>101.14230251600483</v>
      </c>
      <c r="E114" s="58">
        <f t="shared" si="5"/>
        <v>42398.849611020778</v>
      </c>
      <c r="F114" s="59">
        <f>1-(E114/Renditerechner!$H$12)</f>
        <v>0.19355492893921489</v>
      </c>
      <c r="G114" s="20"/>
    </row>
    <row r="115" spans="1:7">
      <c r="A115" s="8"/>
      <c r="B115" s="25">
        <f t="shared" si="3"/>
        <v>109</v>
      </c>
      <c r="C115" s="58">
        <f>E114/100*Renditerechner!$H$14/12</f>
        <v>56.885123228119546</v>
      </c>
      <c r="D115" s="58">
        <f t="shared" si="4"/>
        <v>101.27800177188047</v>
      </c>
      <c r="E115" s="58">
        <f t="shared" si="5"/>
        <v>42297.571609248895</v>
      </c>
      <c r="F115" s="59">
        <f>1-(E115/Renditerechner!$H$12)</f>
        <v>0.19548128180220836</v>
      </c>
      <c r="G115" s="20"/>
    </row>
    <row r="116" spans="1:7">
      <c r="A116" s="8"/>
      <c r="B116" s="25">
        <f t="shared" si="3"/>
        <v>110</v>
      </c>
      <c r="C116" s="58">
        <f>E115/100*Renditerechner!$H$14/12</f>
        <v>56.749241909075607</v>
      </c>
      <c r="D116" s="58">
        <f t="shared" si="4"/>
        <v>101.4138830909244</v>
      </c>
      <c r="E116" s="58">
        <f t="shared" si="5"/>
        <v>42196.157726157973</v>
      </c>
      <c r="F116" s="59">
        <f>1-(E116/Renditerechner!$H$12)</f>
        <v>0.19741021918862633</v>
      </c>
      <c r="G116" s="20"/>
    </row>
    <row r="117" spans="1:7">
      <c r="A117" s="8"/>
      <c r="B117" s="25">
        <f t="shared" si="3"/>
        <v>111</v>
      </c>
      <c r="C117" s="58">
        <f>E116/100*Renditerechner!$H$14/12</f>
        <v>56.613178282595293</v>
      </c>
      <c r="D117" s="58">
        <f t="shared" si="4"/>
        <v>101.54994671740471</v>
      </c>
      <c r="E117" s="58">
        <f t="shared" si="5"/>
        <v>42094.607779440572</v>
      </c>
      <c r="F117" s="59">
        <f>1-(E117/Renditerechner!$H$12)</f>
        <v>0.19934174456603759</v>
      </c>
      <c r="G117" s="20"/>
    </row>
    <row r="118" spans="1:7">
      <c r="A118" s="8"/>
      <c r="B118" s="25">
        <f t="shared" si="3"/>
        <v>112</v>
      </c>
      <c r="C118" s="58">
        <f>E117/100*Renditerechner!$H$14/12</f>
        <v>56.476932104082771</v>
      </c>
      <c r="D118" s="58">
        <f t="shared" si="4"/>
        <v>101.68619289591723</v>
      </c>
      <c r="E118" s="58">
        <f t="shared" si="5"/>
        <v>41992.921586544653</v>
      </c>
      <c r="F118" s="59">
        <f>1-(E118/Renditerechner!$H$12)</f>
        <v>0.20127586140666376</v>
      </c>
      <c r="G118" s="20"/>
    </row>
    <row r="119" spans="1:7">
      <c r="A119" s="8"/>
      <c r="B119" s="25">
        <f t="shared" si="3"/>
        <v>113</v>
      </c>
      <c r="C119" s="58">
        <f>E118/100*Renditerechner!$H$14/12</f>
        <v>56.340503128614074</v>
      </c>
      <c r="D119" s="58">
        <f t="shared" si="4"/>
        <v>101.82262187138593</v>
      </c>
      <c r="E119" s="58">
        <f t="shared" si="5"/>
        <v>41891.098964673271</v>
      </c>
      <c r="F119" s="59">
        <f>1-(E119/Renditerechner!$H$12)</f>
        <v>0.20321257318738428</v>
      </c>
      <c r="G119" s="20"/>
    </row>
    <row r="120" spans="1:7">
      <c r="A120" s="8"/>
      <c r="B120" s="25">
        <f t="shared" si="3"/>
        <v>114</v>
      </c>
      <c r="C120" s="58">
        <f>E119/100*Renditerechner!$H$14/12</f>
        <v>56.203891110936645</v>
      </c>
      <c r="D120" s="58">
        <f t="shared" si="4"/>
        <v>101.95923388906337</v>
      </c>
      <c r="E120" s="58">
        <f t="shared" si="5"/>
        <v>41789.139730784205</v>
      </c>
      <c r="F120" s="59">
        <f>1-(E120/Renditerechner!$H$12)</f>
        <v>0.20515188338974411</v>
      </c>
      <c r="G120" s="20"/>
    </row>
    <row r="121" spans="1:7">
      <c r="A121" s="8"/>
      <c r="B121" s="25">
        <f t="shared" si="3"/>
        <v>115</v>
      </c>
      <c r="C121" s="58">
        <f>E120/100*Renditerechner!$H$14/12</f>
        <v>56.067095805468817</v>
      </c>
      <c r="D121" s="58">
        <f t="shared" si="4"/>
        <v>102.09602919453118</v>
      </c>
      <c r="E121" s="58">
        <f t="shared" si="5"/>
        <v>41687.043701589675</v>
      </c>
      <c r="F121" s="59">
        <f>1-(E121/Renditerechner!$H$12)</f>
        <v>0.20709379549995865</v>
      </c>
      <c r="G121" s="20"/>
    </row>
    <row r="122" spans="1:7">
      <c r="A122" s="8"/>
      <c r="B122" s="25">
        <f t="shared" si="3"/>
        <v>116</v>
      </c>
      <c r="C122" s="58">
        <f>E121/100*Renditerechner!$H$14/12</f>
        <v>55.930116966299487</v>
      </c>
      <c r="D122" s="58">
        <f t="shared" si="4"/>
        <v>102.23300803370051</v>
      </c>
      <c r="E122" s="58">
        <f t="shared" si="5"/>
        <v>41584.810693555977</v>
      </c>
      <c r="F122" s="59">
        <f>1-(E122/Renditerechner!$H$12)</f>
        <v>0.20903831300892106</v>
      </c>
      <c r="G122" s="20"/>
    </row>
    <row r="123" spans="1:7">
      <c r="A123" s="8"/>
      <c r="B123" s="25">
        <f t="shared" si="3"/>
        <v>117</v>
      </c>
      <c r="C123" s="58">
        <f>E122/100*Renditerechner!$H$14/12</f>
        <v>55.79295434718761</v>
      </c>
      <c r="D123" s="58">
        <f t="shared" si="4"/>
        <v>102.37017065281239</v>
      </c>
      <c r="E123" s="58">
        <f t="shared" si="5"/>
        <v>41482.440522903162</v>
      </c>
      <c r="F123" s="59">
        <f>1-(E123/Renditerechner!$H$12)</f>
        <v>0.21098543941220804</v>
      </c>
      <c r="G123" s="20"/>
    </row>
    <row r="124" spans="1:7">
      <c r="A124" s="8"/>
      <c r="B124" s="25">
        <f t="shared" si="3"/>
        <v>118</v>
      </c>
      <c r="C124" s="58">
        <f>E123/100*Renditerechner!$H$14/12</f>
        <v>55.655607701561742</v>
      </c>
      <c r="D124" s="58">
        <f t="shared" si="4"/>
        <v>102.50751729843827</v>
      </c>
      <c r="E124" s="58">
        <f t="shared" si="5"/>
        <v>41379.933005604726</v>
      </c>
      <c r="F124" s="59">
        <f>1-(E124/Renditerechner!$H$12)</f>
        <v>0.21293517821008601</v>
      </c>
      <c r="G124" s="20"/>
    </row>
    <row r="125" spans="1:7">
      <c r="A125" s="8"/>
      <c r="B125" s="25">
        <f t="shared" si="3"/>
        <v>119</v>
      </c>
      <c r="C125" s="58">
        <f>E124/100*Renditerechner!$H$14/12</f>
        <v>55.518076782519678</v>
      </c>
      <c r="D125" s="58">
        <f t="shared" si="4"/>
        <v>102.64504821748034</v>
      </c>
      <c r="E125" s="58">
        <f t="shared" si="5"/>
        <v>41277.287957387249</v>
      </c>
      <c r="F125" s="59">
        <f>1-(E125/Renditerechner!$H$12)</f>
        <v>0.21488753290751783</v>
      </c>
      <c r="G125" s="20"/>
    </row>
    <row r="126" spans="1:7">
      <c r="A126" s="45" t="s">
        <v>47</v>
      </c>
      <c r="B126" s="21">
        <f t="shared" si="3"/>
        <v>120</v>
      </c>
      <c r="C126" s="22">
        <f>E125/100*Renditerechner!$H$14/12</f>
        <v>55.380361342827904</v>
      </c>
      <c r="D126" s="22">
        <f t="shared" si="4"/>
        <v>102.7827636571721</v>
      </c>
      <c r="E126" s="22">
        <f t="shared" si="5"/>
        <v>41174.505193730074</v>
      </c>
      <c r="F126" s="47">
        <f>1-(E126/Renditerechner!$H$12)</f>
        <v>0.21684250701416885</v>
      </c>
      <c r="G126" s="44"/>
    </row>
    <row r="127" spans="1:7">
      <c r="A127" s="8"/>
      <c r="B127" s="25">
        <f t="shared" si="3"/>
        <v>121</v>
      </c>
      <c r="C127" s="58">
        <f>E126/100*Renditerechner!$H$14/12</f>
        <v>55.242461134921179</v>
      </c>
      <c r="D127" s="58">
        <f t="shared" si="4"/>
        <v>102.92066386507884</v>
      </c>
      <c r="E127" s="58">
        <f t="shared" si="5"/>
        <v>41071.584529864995</v>
      </c>
      <c r="F127" s="59">
        <f>1-(E127/Renditerechner!$H$12)</f>
        <v>0.21880010404441286</v>
      </c>
      <c r="G127" s="20"/>
    </row>
    <row r="128" spans="1:7">
      <c r="A128" s="8"/>
      <c r="B128" s="25">
        <f t="shared" si="3"/>
        <v>122</v>
      </c>
      <c r="C128" s="58">
        <f>E127/100*Renditerechner!$H$14/12</f>
        <v>55.104375910902206</v>
      </c>
      <c r="D128" s="58">
        <f t="shared" si="4"/>
        <v>103.0587490890978</v>
      </c>
      <c r="E128" s="58">
        <f t="shared" si="5"/>
        <v>40968.525780775897</v>
      </c>
      <c r="F128" s="59">
        <f>1-(E128/Renditerechner!$H$12)</f>
        <v>0.22076032751733909</v>
      </c>
      <c r="G128" s="20"/>
    </row>
    <row r="129" spans="1:7">
      <c r="A129" s="8"/>
      <c r="B129" s="25">
        <f t="shared" si="3"/>
        <v>123</v>
      </c>
      <c r="C129" s="58">
        <f>E128/100*Renditerechner!$H$14/12</f>
        <v>54.966105422540998</v>
      </c>
      <c r="D129" s="58">
        <f t="shared" si="4"/>
        <v>103.197019577459</v>
      </c>
      <c r="E129" s="58">
        <f t="shared" si="5"/>
        <v>40865.328761198441</v>
      </c>
      <c r="F129" s="59">
        <f>1-(E129/Renditerechner!$H$12)</f>
        <v>0.22272318095675814</v>
      </c>
      <c r="G129" s="20"/>
    </row>
    <row r="130" spans="1:7">
      <c r="A130" s="8"/>
      <c r="B130" s="25">
        <f t="shared" si="3"/>
        <v>124</v>
      </c>
      <c r="C130" s="58">
        <f>E129/100*Renditerechner!$H$14/12</f>
        <v>54.827649421274579</v>
      </c>
      <c r="D130" s="58">
        <f t="shared" si="4"/>
        <v>103.33547557872544</v>
      </c>
      <c r="E130" s="58">
        <f t="shared" si="5"/>
        <v>40761.993285619719</v>
      </c>
      <c r="F130" s="59">
        <f>1-(E130/Renditerechner!$H$12)</f>
        <v>0.22468866789120834</v>
      </c>
      <c r="G130" s="20"/>
    </row>
    <row r="131" spans="1:7">
      <c r="A131" s="8"/>
      <c r="B131" s="25">
        <f t="shared" si="3"/>
        <v>125</v>
      </c>
      <c r="C131" s="58">
        <f>E130/100*Renditerechner!$H$14/12</f>
        <v>54.689007658206457</v>
      </c>
      <c r="D131" s="58">
        <f t="shared" si="4"/>
        <v>103.47411734179354</v>
      </c>
      <c r="E131" s="58">
        <f t="shared" si="5"/>
        <v>40658.519168277926</v>
      </c>
      <c r="F131" s="59">
        <f>1-(E131/Renditerechner!$H$12)</f>
        <v>0.22665679185396237</v>
      </c>
      <c r="G131" s="20"/>
    </row>
    <row r="132" spans="1:7">
      <c r="A132" s="8"/>
      <c r="B132" s="25">
        <f t="shared" si="3"/>
        <v>126</v>
      </c>
      <c r="C132" s="58">
        <f>E131/100*Renditerechner!$H$14/12</f>
        <v>54.550179884106228</v>
      </c>
      <c r="D132" s="58">
        <f t="shared" si="4"/>
        <v>103.61294511589378</v>
      </c>
      <c r="E132" s="58">
        <f t="shared" si="5"/>
        <v>40554.906223162034</v>
      </c>
      <c r="F132" s="59">
        <f>1-(E132/Renditerechner!$H$12)</f>
        <v>0.22862755638303311</v>
      </c>
      <c r="G132" s="20"/>
    </row>
    <row r="133" spans="1:7">
      <c r="A133" s="8"/>
      <c r="B133" s="25">
        <f t="shared" si="3"/>
        <v>127</v>
      </c>
      <c r="C133" s="58">
        <f>E132/100*Renditerechner!$H$14/12</f>
        <v>54.411165849409059</v>
      </c>
      <c r="D133" s="58">
        <f t="shared" si="4"/>
        <v>103.75195915059095</v>
      </c>
      <c r="E133" s="58">
        <f t="shared" si="5"/>
        <v>40451.154264011442</v>
      </c>
      <c r="F133" s="59">
        <f>1-(E133/Renditerechner!$H$12)</f>
        <v>0.23060096502118033</v>
      </c>
      <c r="G133" s="20"/>
    </row>
    <row r="134" spans="1:7">
      <c r="A134" s="8"/>
      <c r="B134" s="25">
        <f t="shared" si="3"/>
        <v>128</v>
      </c>
      <c r="C134" s="58">
        <f>E133/100*Renditerechner!$H$14/12</f>
        <v>54.271965304215364</v>
      </c>
      <c r="D134" s="58">
        <f t="shared" si="4"/>
        <v>103.89115969578464</v>
      </c>
      <c r="E134" s="58">
        <f t="shared" si="5"/>
        <v>40347.263104315658</v>
      </c>
      <c r="F134" s="59">
        <f>1-(E134/Renditerechner!$H$12)</f>
        <v>0.23257702131591707</v>
      </c>
      <c r="G134" s="20"/>
    </row>
    <row r="135" spans="1:7">
      <c r="A135" s="8"/>
      <c r="B135" s="25">
        <f t="shared" si="3"/>
        <v>129</v>
      </c>
      <c r="C135" s="58">
        <f>E134/100*Renditerechner!$H$14/12</f>
        <v>54.132577998290174</v>
      </c>
      <c r="D135" s="58">
        <f t="shared" si="4"/>
        <v>104.03054700170983</v>
      </c>
      <c r="E135" s="58">
        <f t="shared" si="5"/>
        <v>40243.232557313946</v>
      </c>
      <c r="F135" s="59">
        <f>1-(E135/Renditerechner!$H$12)</f>
        <v>0.23455572881951603</v>
      </c>
      <c r="G135" s="20"/>
    </row>
    <row r="136" spans="1:7">
      <c r="A136" s="8"/>
      <c r="B136" s="25">
        <f t="shared" si="3"/>
        <v>130</v>
      </c>
      <c r="C136" s="58">
        <f>E135/100*Renditerechner!$H$14/12</f>
        <v>53.993003681062881</v>
      </c>
      <c r="D136" s="58">
        <f t="shared" si="4"/>
        <v>104.17012131893713</v>
      </c>
      <c r="E136" s="58">
        <f t="shared" si="5"/>
        <v>40139.062435995009</v>
      </c>
      <c r="F136" s="59">
        <f>1-(E136/Renditerechner!$H$12)</f>
        <v>0.23653709108901555</v>
      </c>
      <c r="G136" s="20"/>
    </row>
    <row r="137" spans="1:7">
      <c r="A137" s="8"/>
      <c r="B137" s="25">
        <f t="shared" ref="B137:B186" si="6">B136+1</f>
        <v>131</v>
      </c>
      <c r="C137" s="58">
        <f>E136/100*Renditerechner!$H$14/12</f>
        <v>53.853242101626641</v>
      </c>
      <c r="D137" s="58">
        <f t="shared" ref="D137:D186" si="7">($C$7+$D$7-C137)</f>
        <v>104.30988289837336</v>
      </c>
      <c r="E137" s="58">
        <f t="shared" ref="E137:E186" si="8">E136-D137</f>
        <v>40034.752553096638</v>
      </c>
      <c r="F137" s="59">
        <f>1-(E137/Renditerechner!$H$12)</f>
        <v>0.23852111168622658</v>
      </c>
      <c r="G137" s="20"/>
    </row>
    <row r="138" spans="1:7">
      <c r="A138" s="8"/>
      <c r="B138" s="25">
        <f t="shared" si="6"/>
        <v>132</v>
      </c>
      <c r="C138" s="58">
        <f>E137/100*Renditerechner!$H$14/12</f>
        <v>53.713293008737992</v>
      </c>
      <c r="D138" s="58">
        <f t="shared" si="7"/>
        <v>104.44983199126202</v>
      </c>
      <c r="E138" s="58">
        <f t="shared" si="8"/>
        <v>39930.302721105378</v>
      </c>
      <c r="F138" s="59">
        <f>1-(E138/Renditerechner!$H$12)</f>
        <v>0.24050779417773893</v>
      </c>
      <c r="G138" s="20"/>
    </row>
    <row r="139" spans="1:7">
      <c r="A139" s="8"/>
      <c r="B139" s="25">
        <f t="shared" si="6"/>
        <v>133</v>
      </c>
      <c r="C139" s="58">
        <f>E138/100*Renditerechner!$H$14/12</f>
        <v>53.573156150816395</v>
      </c>
      <c r="D139" s="58">
        <f t="shared" si="7"/>
        <v>104.58996884918361</v>
      </c>
      <c r="E139" s="58">
        <f t="shared" si="8"/>
        <v>39825.712752256193</v>
      </c>
      <c r="F139" s="59">
        <f>1-(E139/Renditerechner!$H$12)</f>
        <v>0.24249714213492735</v>
      </c>
      <c r="G139" s="20"/>
    </row>
    <row r="140" spans="1:7">
      <c r="A140" s="8"/>
      <c r="B140" s="25">
        <f t="shared" si="6"/>
        <v>134</v>
      </c>
      <c r="C140" s="58">
        <f>E139/100*Renditerechner!$H$14/12</f>
        <v>53.432831275943727</v>
      </c>
      <c r="D140" s="58">
        <f t="shared" si="7"/>
        <v>104.73029372405628</v>
      </c>
      <c r="E140" s="58">
        <f t="shared" si="8"/>
        <v>39720.98245853214</v>
      </c>
      <c r="F140" s="59">
        <f>1-(E140/Renditerechner!$H$12)</f>
        <v>0.2444891591339583</v>
      </c>
      <c r="G140" s="20"/>
    </row>
    <row r="141" spans="1:7">
      <c r="A141" s="8"/>
      <c r="B141" s="25">
        <f t="shared" si="6"/>
        <v>135</v>
      </c>
      <c r="C141" s="58">
        <f>E140/100*Renditerechner!$H$14/12</f>
        <v>53.292318131863965</v>
      </c>
      <c r="D141" s="58">
        <f t="shared" si="7"/>
        <v>104.87080686813604</v>
      </c>
      <c r="E141" s="58">
        <f t="shared" si="8"/>
        <v>39616.111651664003</v>
      </c>
      <c r="F141" s="59">
        <f>1-(E141/Renditerechner!$H$12)</f>
        <v>0.24648384875579643</v>
      </c>
      <c r="G141" s="20"/>
    </row>
    <row r="142" spans="1:7">
      <c r="A142" s="8"/>
      <c r="B142" s="25">
        <f t="shared" si="6"/>
        <v>136</v>
      </c>
      <c r="C142" s="58">
        <f>E141/100*Renditerechner!$H$14/12</f>
        <v>53.151616465982549</v>
      </c>
      <c r="D142" s="58">
        <f t="shared" si="7"/>
        <v>105.01150853401745</v>
      </c>
      <c r="E142" s="58">
        <f t="shared" si="8"/>
        <v>39511.100143129988</v>
      </c>
      <c r="F142" s="59">
        <f>1-(E142/Renditerechner!$H$12)</f>
        <v>0.24848121458621042</v>
      </c>
      <c r="G142" s="20"/>
    </row>
    <row r="143" spans="1:7">
      <c r="A143" s="8"/>
      <c r="B143" s="25">
        <f t="shared" si="6"/>
        <v>137</v>
      </c>
      <c r="C143" s="58">
        <f>E142/100*Renditerechner!$H$14/12</f>
        <v>53.010726025366068</v>
      </c>
      <c r="D143" s="58">
        <f t="shared" si="7"/>
        <v>105.15239897463394</v>
      </c>
      <c r="E143" s="58">
        <f t="shared" si="8"/>
        <v>39405.947744155354</v>
      </c>
      <c r="F143" s="59">
        <f>1-(E143/Renditerechner!$H$12)</f>
        <v>0.25048126021578021</v>
      </c>
      <c r="G143" s="20"/>
    </row>
    <row r="144" spans="1:7">
      <c r="A144" s="8"/>
      <c r="B144" s="25">
        <f t="shared" si="6"/>
        <v>138</v>
      </c>
      <c r="C144" s="58">
        <f>E143/100*Renditerechner!$H$14/12</f>
        <v>52.86964655674177</v>
      </c>
      <c r="D144" s="58">
        <f t="shared" si="7"/>
        <v>105.29347844325824</v>
      </c>
      <c r="E144" s="58">
        <f t="shared" si="8"/>
        <v>39300.654265712095</v>
      </c>
      <c r="F144" s="59">
        <f>1-(E144/Renditerechner!$H$12)</f>
        <v>0.25248398923990312</v>
      </c>
      <c r="G144" s="20"/>
    </row>
    <row r="145" spans="1:7">
      <c r="A145" s="8"/>
      <c r="B145" s="25">
        <f t="shared" si="6"/>
        <v>139</v>
      </c>
      <c r="C145" s="58">
        <f>E144/100*Renditerechner!$H$14/12</f>
        <v>52.728377806497065</v>
      </c>
      <c r="D145" s="58">
        <f t="shared" si="7"/>
        <v>105.43474719350294</v>
      </c>
      <c r="E145" s="58">
        <f t="shared" si="8"/>
        <v>39195.219518518592</v>
      </c>
      <c r="F145" s="59">
        <f>1-(E145/Renditerechner!$H$12)</f>
        <v>0.25448940525879993</v>
      </c>
      <c r="G145" s="20"/>
    </row>
    <row r="146" spans="1:7">
      <c r="A146" s="8"/>
      <c r="B146" s="25">
        <f t="shared" si="6"/>
        <v>140</v>
      </c>
      <c r="C146" s="58">
        <f>E145/100*Renditerechner!$H$14/12</f>
        <v>52.586919520679118</v>
      </c>
      <c r="D146" s="58">
        <f t="shared" si="7"/>
        <v>105.57620547932089</v>
      </c>
      <c r="E146" s="58">
        <f t="shared" si="8"/>
        <v>39089.643313039269</v>
      </c>
      <c r="F146" s="59">
        <f>1-(E146/Renditerechner!$H$12)</f>
        <v>0.25649751187752223</v>
      </c>
      <c r="G146" s="20"/>
    </row>
    <row r="147" spans="1:7">
      <c r="A147" s="8"/>
      <c r="B147" s="25">
        <f t="shared" si="6"/>
        <v>141</v>
      </c>
      <c r="C147" s="58">
        <f>E146/100*Renditerechner!$H$14/12</f>
        <v>52.445271444994354</v>
      </c>
      <c r="D147" s="58">
        <f t="shared" si="7"/>
        <v>105.71785355500566</v>
      </c>
      <c r="E147" s="58">
        <f t="shared" si="8"/>
        <v>38983.925459484264</v>
      </c>
      <c r="F147" s="59">
        <f>1-(E147/Renditerechner!$H$12)</f>
        <v>0.25850831270595787</v>
      </c>
      <c r="G147" s="20"/>
    </row>
    <row r="148" spans="1:7">
      <c r="A148" s="8"/>
      <c r="B148" s="25">
        <f t="shared" si="6"/>
        <v>142</v>
      </c>
      <c r="C148" s="58">
        <f>E147/100*Renditerechner!$H$14/12</f>
        <v>52.303433324808061</v>
      </c>
      <c r="D148" s="58">
        <f t="shared" si="7"/>
        <v>105.85969167519195</v>
      </c>
      <c r="E148" s="58">
        <f t="shared" si="8"/>
        <v>38878.065767809072</v>
      </c>
      <c r="F148" s="59">
        <f>1-(E148/Renditerechner!$H$12)</f>
        <v>0.26052181135883834</v>
      </c>
      <c r="G148" s="20"/>
    </row>
    <row r="149" spans="1:7">
      <c r="A149" s="8"/>
      <c r="B149" s="25">
        <f t="shared" si="6"/>
        <v>143</v>
      </c>
      <c r="C149" s="58">
        <f>E148/100*Renditerechner!$H$14/12</f>
        <v>52.161404905143847</v>
      </c>
      <c r="D149" s="58">
        <f t="shared" si="7"/>
        <v>106.00172009485615</v>
      </c>
      <c r="E149" s="58">
        <f t="shared" si="8"/>
        <v>38772.064047714215</v>
      </c>
      <c r="F149" s="59">
        <f>1-(E149/Renditerechner!$H$12)</f>
        <v>0.26253801145574485</v>
      </c>
      <c r="G149" s="20"/>
    </row>
    <row r="150" spans="1:7">
      <c r="A150" s="8"/>
      <c r="B150" s="25">
        <f t="shared" si="6"/>
        <v>144</v>
      </c>
      <c r="C150" s="58">
        <f>E149/100*Renditerechner!$H$14/12</f>
        <v>52.019185930683243</v>
      </c>
      <c r="D150" s="58">
        <f t="shared" si="7"/>
        <v>106.14393906931676</v>
      </c>
      <c r="E150" s="58">
        <f t="shared" si="8"/>
        <v>38665.920108644896</v>
      </c>
      <c r="F150" s="59">
        <f>1-(E150/Renditerechner!$H$12)</f>
        <v>0.26455691662111469</v>
      </c>
      <c r="G150" s="20"/>
    </row>
    <row r="151" spans="1:7">
      <c r="A151" s="8"/>
      <c r="B151" s="25">
        <f t="shared" si="6"/>
        <v>145</v>
      </c>
      <c r="C151" s="58">
        <f>E150/100*Renditerechner!$H$14/12</f>
        <v>51.876776145765234</v>
      </c>
      <c r="D151" s="58">
        <f t="shared" si="7"/>
        <v>106.28634885423477</v>
      </c>
      <c r="E151" s="58">
        <f t="shared" si="8"/>
        <v>38559.63375979066</v>
      </c>
      <c r="F151" s="59">
        <f>1-(E151/Renditerechner!$H$12)</f>
        <v>0.26657853048424807</v>
      </c>
      <c r="G151" s="20"/>
    </row>
    <row r="152" spans="1:7">
      <c r="A152" s="8"/>
      <c r="B152" s="25">
        <f t="shared" si="6"/>
        <v>146</v>
      </c>
      <c r="C152" s="58">
        <f>E151/100*Renditerechner!$H$14/12</f>
        <v>51.734175294385807</v>
      </c>
      <c r="D152" s="58">
        <f t="shared" si="7"/>
        <v>106.4289497056142</v>
      </c>
      <c r="E152" s="58">
        <f t="shared" si="8"/>
        <v>38453.204810085044</v>
      </c>
      <c r="F152" s="59">
        <f>1-(E152/Renditerechner!$H$12)</f>
        <v>0.26860285667931438</v>
      </c>
      <c r="G152" s="20"/>
    </row>
    <row r="153" spans="1:7">
      <c r="A153" s="8"/>
      <c r="B153" s="25">
        <f t="shared" si="6"/>
        <v>147</v>
      </c>
      <c r="C153" s="58">
        <f>E152/100*Renditerechner!$H$14/12</f>
        <v>51.591383120197435</v>
      </c>
      <c r="D153" s="58">
        <f t="shared" si="7"/>
        <v>106.57174187980257</v>
      </c>
      <c r="E153" s="58">
        <f t="shared" si="8"/>
        <v>38346.633068205243</v>
      </c>
      <c r="F153" s="59">
        <f>1-(E153/Renditerechner!$H$12)</f>
        <v>0.27062989884535915</v>
      </c>
      <c r="G153" s="20"/>
    </row>
    <row r="154" spans="1:7">
      <c r="A154" s="8"/>
      <c r="B154" s="25">
        <f t="shared" si="6"/>
        <v>148</v>
      </c>
      <c r="C154" s="58">
        <f>E153/100*Renditerechner!$H$14/12</f>
        <v>51.44839936650871</v>
      </c>
      <c r="D154" s="58">
        <f t="shared" si="7"/>
        <v>106.7147256334913</v>
      </c>
      <c r="E154" s="58">
        <f t="shared" si="8"/>
        <v>38239.918342571749</v>
      </c>
      <c r="F154" s="59">
        <f>1-(E154/Renditerechner!$H$12)</f>
        <v>0.27265966062631009</v>
      </c>
      <c r="G154" s="20"/>
    </row>
    <row r="155" spans="1:7">
      <c r="A155" s="8"/>
      <c r="B155" s="25">
        <f t="shared" si="6"/>
        <v>149</v>
      </c>
      <c r="C155" s="58">
        <f>E154/100*Renditerechner!$H$14/12</f>
        <v>51.305223776283761</v>
      </c>
      <c r="D155" s="58">
        <f t="shared" si="7"/>
        <v>106.85790122371625</v>
      </c>
      <c r="E155" s="58">
        <f t="shared" si="8"/>
        <v>38133.060441348032</v>
      </c>
      <c r="F155" s="59">
        <f>1-(E155/Renditerechner!$H$12)</f>
        <v>0.27469214567098366</v>
      </c>
      <c r="G155" s="20"/>
    </row>
    <row r="156" spans="1:7">
      <c r="A156" s="8"/>
      <c r="B156" s="25">
        <f t="shared" si="6"/>
        <v>150</v>
      </c>
      <c r="C156" s="58">
        <f>E155/100*Renditerechner!$H$14/12</f>
        <v>51.161856092141953</v>
      </c>
      <c r="D156" s="58">
        <f t="shared" si="7"/>
        <v>107.00126890785805</v>
      </c>
      <c r="E156" s="58">
        <f t="shared" si="8"/>
        <v>38026.059172440175</v>
      </c>
      <c r="F156" s="59">
        <f>1-(E156/Renditerechner!$H$12)</f>
        <v>0.27672735763309231</v>
      </c>
      <c r="G156" s="20"/>
    </row>
    <row r="157" spans="1:7">
      <c r="A157" s="8"/>
      <c r="B157" s="25">
        <f t="shared" si="6"/>
        <v>151</v>
      </c>
      <c r="C157" s="58">
        <f>E156/100*Renditerechner!$H$14/12</f>
        <v>51.018296056357237</v>
      </c>
      <c r="D157" s="58">
        <f t="shared" si="7"/>
        <v>107.14482894364278</v>
      </c>
      <c r="E157" s="58">
        <f t="shared" si="8"/>
        <v>37918.91434349653</v>
      </c>
      <c r="F157" s="59">
        <f>1-(E157/Renditerechner!$H$12)</f>
        <v>0.27876530017125001</v>
      </c>
      <c r="G157" s="20"/>
    </row>
    <row r="158" spans="1:7">
      <c r="A158" s="8"/>
      <c r="B158" s="25">
        <f t="shared" si="6"/>
        <v>152</v>
      </c>
      <c r="C158" s="58">
        <f>E157/100*Renditerechner!$H$14/12</f>
        <v>50.874543410857846</v>
      </c>
      <c r="D158" s="58">
        <f t="shared" si="7"/>
        <v>107.28858158914215</v>
      </c>
      <c r="E158" s="58">
        <f t="shared" si="8"/>
        <v>37811.625761907388</v>
      </c>
      <c r="F158" s="59">
        <f>1-(E158/Renditerechner!$H$12)</f>
        <v>0.2808059769489798</v>
      </c>
      <c r="G158" s="20"/>
    </row>
    <row r="159" spans="1:7">
      <c r="A159" s="8"/>
      <c r="B159" s="25">
        <f t="shared" si="6"/>
        <v>153</v>
      </c>
      <c r="C159" s="58">
        <f>E158/100*Renditerechner!$H$14/12</f>
        <v>50.730597897225749</v>
      </c>
      <c r="D159" s="58">
        <f t="shared" si="7"/>
        <v>107.43252710277426</v>
      </c>
      <c r="E159" s="58">
        <f t="shared" si="8"/>
        <v>37704.19323480461</v>
      </c>
      <c r="F159" s="59">
        <f>1-(E159/Renditerechner!$H$12)</f>
        <v>0.28284939163471978</v>
      </c>
      <c r="G159" s="20"/>
    </row>
    <row r="160" spans="1:7">
      <c r="A160" s="8"/>
      <c r="B160" s="25">
        <f t="shared" si="6"/>
        <v>154</v>
      </c>
      <c r="C160" s="58">
        <f>E159/100*Renditerechner!$H$14/12</f>
        <v>50.58645925669618</v>
      </c>
      <c r="D160" s="58">
        <f t="shared" si="7"/>
        <v>107.57666574330383</v>
      </c>
      <c r="E160" s="58">
        <f t="shared" si="8"/>
        <v>37596.616569061305</v>
      </c>
      <c r="F160" s="59">
        <f>1-(E160/Renditerechner!$H$12)</f>
        <v>0.28489554790182969</v>
      </c>
      <c r="G160" s="20"/>
    </row>
    <row r="161" spans="1:7">
      <c r="A161" s="8"/>
      <c r="B161" s="25">
        <f t="shared" si="6"/>
        <v>155</v>
      </c>
      <c r="C161" s="58">
        <f>E160/100*Renditerechner!$H$14/12</f>
        <v>50.442127230157247</v>
      </c>
      <c r="D161" s="58">
        <f t="shared" si="7"/>
        <v>107.72099776984277</v>
      </c>
      <c r="E161" s="58">
        <f t="shared" si="8"/>
        <v>37488.895571291461</v>
      </c>
      <c r="F161" s="59">
        <f>1-(E161/Renditerechner!$H$12)</f>
        <v>0.28694444942859798</v>
      </c>
      <c r="G161" s="20"/>
    </row>
    <row r="162" spans="1:7">
      <c r="A162" s="8"/>
      <c r="B162" s="25">
        <f t="shared" si="6"/>
        <v>156</v>
      </c>
      <c r="C162" s="58">
        <f>E161/100*Renditerechner!$H$14/12</f>
        <v>50.297601558149381</v>
      </c>
      <c r="D162" s="58">
        <f t="shared" si="7"/>
        <v>107.86552344185063</v>
      </c>
      <c r="E162" s="58">
        <f t="shared" si="8"/>
        <v>37381.030047849614</v>
      </c>
      <c r="F162" s="59">
        <f>1-(E162/Renditerechner!$H$12)</f>
        <v>0.28899609989824793</v>
      </c>
      <c r="G162" s="20"/>
    </row>
    <row r="163" spans="1:7">
      <c r="A163" s="8"/>
      <c r="B163" s="25">
        <f t="shared" si="6"/>
        <v>157</v>
      </c>
      <c r="C163" s="58">
        <f>E162/100*Renditerechner!$H$14/12</f>
        <v>50.152881980864898</v>
      </c>
      <c r="D163" s="58">
        <f t="shared" si="7"/>
        <v>108.01024301913512</v>
      </c>
      <c r="E163" s="58">
        <f t="shared" si="8"/>
        <v>37273.019804830481</v>
      </c>
      <c r="F163" s="59">
        <f>1-(E163/Renditerechner!$H$12)</f>
        <v>0.29105050299894475</v>
      </c>
      <c r="G163" s="20"/>
    </row>
    <row r="164" spans="1:7">
      <c r="A164" s="8"/>
      <c r="B164" s="25">
        <f t="shared" si="6"/>
        <v>158</v>
      </c>
      <c r="C164" s="58">
        <f>E163/100*Renditerechner!$H$14/12</f>
        <v>50.007968238147562</v>
      </c>
      <c r="D164" s="58">
        <f t="shared" si="7"/>
        <v>108.15515676185245</v>
      </c>
      <c r="E164" s="58">
        <f t="shared" si="8"/>
        <v>37164.864648068629</v>
      </c>
      <c r="F164" s="59">
        <f>1-(E164/Renditerechner!$H$12)</f>
        <v>0.2931076624238016</v>
      </c>
      <c r="G164" s="20"/>
    </row>
    <row r="165" spans="1:7">
      <c r="A165" s="8"/>
      <c r="B165" s="25">
        <f t="shared" si="6"/>
        <v>159</v>
      </c>
      <c r="C165" s="58">
        <f>E164/100*Renditerechner!$H$14/12</f>
        <v>49.862860069492079</v>
      </c>
      <c r="D165" s="58">
        <f t="shared" si="7"/>
        <v>108.30026493050792</v>
      </c>
      <c r="E165" s="58">
        <f t="shared" si="8"/>
        <v>37056.564383138124</v>
      </c>
      <c r="F165" s="59">
        <f>1-(E165/Renditerechner!$H$12)</f>
        <v>0.29516758187088687</v>
      </c>
      <c r="G165" s="20"/>
    </row>
    <row r="166" spans="1:7">
      <c r="A166" s="8"/>
      <c r="B166" s="25">
        <f t="shared" si="6"/>
        <v>160</v>
      </c>
      <c r="C166" s="58">
        <f>E165/100*Renditerechner!$H$14/12</f>
        <v>49.717557214043659</v>
      </c>
      <c r="D166" s="58">
        <f t="shared" si="7"/>
        <v>108.44556778595634</v>
      </c>
      <c r="E166" s="58">
        <f t="shared" si="8"/>
        <v>36948.118815352165</v>
      </c>
      <c r="F166" s="59">
        <f>1-(E166/Renditerechner!$H$12)</f>
        <v>0.29723026504323036</v>
      </c>
      <c r="G166" s="20"/>
    </row>
    <row r="167" spans="1:7">
      <c r="A167" s="8"/>
      <c r="B167" s="25">
        <f t="shared" si="6"/>
        <v>161</v>
      </c>
      <c r="C167" s="58">
        <f>E166/100*Renditerechner!$H$14/12</f>
        <v>49.57205941059749</v>
      </c>
      <c r="D167" s="58">
        <f t="shared" si="7"/>
        <v>108.59106558940252</v>
      </c>
      <c r="E167" s="58">
        <f t="shared" si="8"/>
        <v>36839.527749762761</v>
      </c>
      <c r="F167" s="59">
        <f>1-(E167/Renditerechner!$H$12)</f>
        <v>0.29929571564883006</v>
      </c>
      <c r="G167" s="20"/>
    </row>
    <row r="168" spans="1:7">
      <c r="A168" s="8"/>
      <c r="B168" s="25">
        <f t="shared" si="6"/>
        <v>162</v>
      </c>
      <c r="C168" s="58">
        <f>E167/100*Renditerechner!$H$14/12</f>
        <v>49.426366397598372</v>
      </c>
      <c r="D168" s="58">
        <f t="shared" si="7"/>
        <v>108.73675860240164</v>
      </c>
      <c r="E168" s="58">
        <f t="shared" si="8"/>
        <v>36730.790991160356</v>
      </c>
      <c r="F168" s="59">
        <f>1-(E168/Renditerechner!$H$12)</f>
        <v>0.30136393740065892</v>
      </c>
      <c r="G168" s="20"/>
    </row>
    <row r="169" spans="1:7">
      <c r="A169" s="8"/>
      <c r="B169" s="25">
        <f t="shared" si="6"/>
        <v>163</v>
      </c>
      <c r="C169" s="58">
        <f>E168/100*Renditerechner!$H$14/12</f>
        <v>49.280477913140153</v>
      </c>
      <c r="D169" s="58">
        <f t="shared" si="7"/>
        <v>108.88264708685986</v>
      </c>
      <c r="E169" s="58">
        <f t="shared" si="8"/>
        <v>36621.908344073498</v>
      </c>
      <c r="F169" s="59">
        <f>1-(E169/Renditerechner!$H$12)</f>
        <v>0.30343493401667143</v>
      </c>
      <c r="G169" s="20"/>
    </row>
    <row r="170" spans="1:7">
      <c r="A170" s="8"/>
      <c r="B170" s="25">
        <f t="shared" si="6"/>
        <v>164</v>
      </c>
      <c r="C170" s="58">
        <f>E169/100*Renditerechner!$H$14/12</f>
        <v>49.134393694965276</v>
      </c>
      <c r="D170" s="58">
        <f t="shared" si="7"/>
        <v>109.02873130503474</v>
      </c>
      <c r="E170" s="58">
        <f t="shared" si="8"/>
        <v>36512.879612768462</v>
      </c>
      <c r="F170" s="59">
        <f>1-(E170/Renditerechner!$H$12)</f>
        <v>0.30550870921981055</v>
      </c>
      <c r="G170" s="20"/>
    </row>
    <row r="171" spans="1:7">
      <c r="A171" s="8"/>
      <c r="B171" s="25">
        <f t="shared" si="6"/>
        <v>165</v>
      </c>
      <c r="C171" s="58">
        <f>E170/100*Renditerechner!$H$14/12</f>
        <v>48.988113480464357</v>
      </c>
      <c r="D171" s="58">
        <f t="shared" si="7"/>
        <v>109.17501151953564</v>
      </c>
      <c r="E171" s="58">
        <f t="shared" si="8"/>
        <v>36403.704601248923</v>
      </c>
      <c r="F171" s="59">
        <f>1-(E171/Renditerechner!$H$12)</f>
        <v>0.30758526673801379</v>
      </c>
      <c r="G171" s="20"/>
    </row>
    <row r="172" spans="1:7">
      <c r="A172" s="8"/>
      <c r="B172" s="25">
        <f t="shared" si="6"/>
        <v>166</v>
      </c>
      <c r="C172" s="58">
        <f>E171/100*Renditerechner!$H$14/12</f>
        <v>48.841637006675633</v>
      </c>
      <c r="D172" s="58">
        <f t="shared" si="7"/>
        <v>109.32148799332438</v>
      </c>
      <c r="E172" s="58">
        <f t="shared" si="8"/>
        <v>36294.383113255601</v>
      </c>
      <c r="F172" s="59">
        <f>1-(E172/Renditerechner!$H$12)</f>
        <v>0.30966461030422066</v>
      </c>
      <c r="G172" s="20"/>
    </row>
    <row r="173" spans="1:7">
      <c r="A173" s="8"/>
      <c r="B173" s="25">
        <f t="shared" si="6"/>
        <v>167</v>
      </c>
      <c r="C173" s="58">
        <f>E172/100*Renditerechner!$H$14/12</f>
        <v>48.6949640102846</v>
      </c>
      <c r="D173" s="58">
        <f t="shared" si="7"/>
        <v>109.46816098971541</v>
      </c>
      <c r="E173" s="58">
        <f t="shared" si="8"/>
        <v>36184.914952265884</v>
      </c>
      <c r="F173" s="59">
        <f>1-(E173/Renditerechner!$H$12)</f>
        <v>0.31174674365637878</v>
      </c>
      <c r="G173" s="20"/>
    </row>
    <row r="174" spans="1:7">
      <c r="A174" s="8"/>
      <c r="B174" s="25">
        <f t="shared" si="6"/>
        <v>168</v>
      </c>
      <c r="C174" s="58">
        <f>E173/100*Renditerechner!$H$14/12</f>
        <v>48.548094227623388</v>
      </c>
      <c r="D174" s="58">
        <f t="shared" si="7"/>
        <v>109.61503077237663</v>
      </c>
      <c r="E174" s="58">
        <f t="shared" si="8"/>
        <v>36075.299921493504</v>
      </c>
      <c r="F174" s="59">
        <f>1-(E174/Renditerechner!$H$12)</f>
        <v>0.3138316705374512</v>
      </c>
      <c r="G174" s="20"/>
    </row>
    <row r="175" spans="1:7">
      <c r="A175" s="8"/>
      <c r="B175" s="25">
        <f t="shared" si="6"/>
        <v>169</v>
      </c>
      <c r="C175" s="58">
        <f>E174/100*Renditerechner!$H$14/12</f>
        <v>48.40102739467045</v>
      </c>
      <c r="D175" s="58">
        <f t="shared" si="7"/>
        <v>109.76209760532956</v>
      </c>
      <c r="E175" s="58">
        <f t="shared" si="8"/>
        <v>35965.537823888175</v>
      </c>
      <c r="F175" s="59">
        <f>1-(E175/Renditerechner!$H$12)</f>
        <v>0.3159193946954223</v>
      </c>
      <c r="G175" s="20"/>
    </row>
    <row r="176" spans="1:7">
      <c r="A176" s="8"/>
      <c r="B176" s="25">
        <f t="shared" si="6"/>
        <v>170</v>
      </c>
      <c r="C176" s="58">
        <f>E175/100*Renditerechner!$H$14/12</f>
        <v>48.253763247049967</v>
      </c>
      <c r="D176" s="58">
        <f t="shared" si="7"/>
        <v>109.90936175295005</v>
      </c>
      <c r="E176" s="58">
        <f t="shared" si="8"/>
        <v>35855.628462135224</v>
      </c>
      <c r="F176" s="59">
        <f>1-(E176/Renditerechner!$H$12)</f>
        <v>0.31800991988330529</v>
      </c>
      <c r="G176" s="20"/>
    </row>
    <row r="177" spans="1:7">
      <c r="A177" s="8"/>
      <c r="B177" s="25">
        <f t="shared" si="6"/>
        <v>171</v>
      </c>
      <c r="C177" s="58">
        <f>E176/100*Renditerechner!$H$14/12</f>
        <v>48.10630152003143</v>
      </c>
      <c r="D177" s="58">
        <f t="shared" si="7"/>
        <v>110.05682347996859</v>
      </c>
      <c r="E177" s="58">
        <f t="shared" si="8"/>
        <v>35745.571638655252</v>
      </c>
      <c r="F177" s="59">
        <f>1-(E177/Renditerechner!$H$12)</f>
        <v>0.32010324985914884</v>
      </c>
      <c r="G177" s="20"/>
    </row>
    <row r="178" spans="1:7">
      <c r="A178" s="8"/>
      <c r="B178" s="25">
        <f t="shared" si="6"/>
        <v>172</v>
      </c>
      <c r="C178" s="58">
        <f>E177/100*Renditerechner!$H$14/12</f>
        <v>47.958641948529134</v>
      </c>
      <c r="D178" s="58">
        <f t="shared" si="7"/>
        <v>110.20448305147087</v>
      </c>
      <c r="E178" s="58">
        <f t="shared" si="8"/>
        <v>35635.367155603781</v>
      </c>
      <c r="F178" s="59">
        <f>1-(E178/Renditerechner!$H$12)</f>
        <v>0.32219938838604312</v>
      </c>
      <c r="G178" s="20"/>
    </row>
    <row r="179" spans="1:7">
      <c r="A179" s="8"/>
      <c r="B179" s="25">
        <f t="shared" si="6"/>
        <v>173</v>
      </c>
      <c r="C179" s="58">
        <f>E178/100*Renditerechner!$H$14/12</f>
        <v>47.810784267101745</v>
      </c>
      <c r="D179" s="58">
        <f t="shared" si="7"/>
        <v>110.35234073289826</v>
      </c>
      <c r="E179" s="58">
        <f t="shared" si="8"/>
        <v>35525.014814870883</v>
      </c>
      <c r="F179" s="59">
        <f>1-(E179/Renditerechner!$H$12)</f>
        <v>0.32429833923212781</v>
      </c>
      <c r="G179" s="20"/>
    </row>
    <row r="180" spans="1:7">
      <c r="A180" s="8"/>
      <c r="B180" s="25">
        <f t="shared" si="6"/>
        <v>174</v>
      </c>
      <c r="C180" s="58">
        <f>E179/100*Renditerechner!$H$14/12</f>
        <v>47.662728209951773</v>
      </c>
      <c r="D180" s="58">
        <f t="shared" si="7"/>
        <v>110.50039679004823</v>
      </c>
      <c r="E180" s="58">
        <f t="shared" si="8"/>
        <v>35414.514418080835</v>
      </c>
      <c r="F180" s="59">
        <f>1-(E180/Renditerechner!$H$12)</f>
        <v>0.32640010617059756</v>
      </c>
      <c r="G180" s="20"/>
    </row>
    <row r="181" spans="1:7">
      <c r="A181" s="8"/>
      <c r="B181" s="25">
        <f t="shared" si="6"/>
        <v>175</v>
      </c>
      <c r="C181" s="58">
        <f>E180/100*Renditerechner!$H$14/12</f>
        <v>47.514473510925122</v>
      </c>
      <c r="D181" s="58">
        <f t="shared" si="7"/>
        <v>110.64865148907489</v>
      </c>
      <c r="E181" s="58">
        <f t="shared" si="8"/>
        <v>35303.865766591756</v>
      </c>
      <c r="F181" s="59">
        <f>1-(E181/Renditerechner!$H$12)</f>
        <v>0.32850469297970986</v>
      </c>
      <c r="G181" s="20"/>
    </row>
    <row r="182" spans="1:7">
      <c r="A182" s="8"/>
      <c r="B182" s="25">
        <f t="shared" si="6"/>
        <v>176</v>
      </c>
      <c r="C182" s="58">
        <f>E181/100*Renditerechner!$H$14/12</f>
        <v>47.366019903510612</v>
      </c>
      <c r="D182" s="58">
        <f t="shared" si="7"/>
        <v>110.79710509648939</v>
      </c>
      <c r="E182" s="58">
        <f t="shared" si="8"/>
        <v>35193.068661495265</v>
      </c>
      <c r="F182" s="59">
        <f>1-(E182/Renditerechner!$H$12)</f>
        <v>0.33061210344279102</v>
      </c>
      <c r="G182" s="20"/>
    </row>
    <row r="183" spans="1:7">
      <c r="A183" s="8"/>
      <c r="B183" s="25">
        <f t="shared" si="6"/>
        <v>177</v>
      </c>
      <c r="C183" s="58">
        <f>E182/100*Renditerechner!$H$14/12</f>
        <v>47.217367120839491</v>
      </c>
      <c r="D183" s="58">
        <f t="shared" si="7"/>
        <v>110.94575787916051</v>
      </c>
      <c r="E183" s="58">
        <f t="shared" si="8"/>
        <v>35082.122903616102</v>
      </c>
      <c r="F183" s="59">
        <f>1-(E183/Renditerechner!$H$12)</f>
        <v>0.33272234134824341</v>
      </c>
      <c r="G183" s="20"/>
    </row>
    <row r="184" spans="1:7">
      <c r="A184" s="8"/>
      <c r="B184" s="25">
        <f t="shared" si="6"/>
        <v>178</v>
      </c>
      <c r="C184" s="58">
        <f>E183/100*Renditerechner!$H$14/12</f>
        <v>47.068514895684935</v>
      </c>
      <c r="D184" s="58">
        <f t="shared" si="7"/>
        <v>111.09461010431508</v>
      </c>
      <c r="E184" s="58">
        <f t="shared" si="8"/>
        <v>34971.028293511787</v>
      </c>
      <c r="F184" s="59">
        <f>1-(E184/Renditerechner!$H$12)</f>
        <v>0.33483541048955234</v>
      </c>
      <c r="G184" s="20"/>
    </row>
    <row r="185" spans="1:7">
      <c r="A185" s="8"/>
      <c r="B185" s="25">
        <f t="shared" si="6"/>
        <v>179</v>
      </c>
      <c r="C185" s="58">
        <f>E184/100*Renditerechner!$H$14/12</f>
        <v>46.919462960461651</v>
      </c>
      <c r="D185" s="58">
        <f t="shared" si="7"/>
        <v>111.24366203953835</v>
      </c>
      <c r="E185" s="58">
        <f t="shared" si="8"/>
        <v>34859.784631472248</v>
      </c>
      <c r="F185" s="59">
        <f>1-(E185/Renditerechner!$H$12)</f>
        <v>0.33695131466529249</v>
      </c>
      <c r="G185" s="20"/>
    </row>
    <row r="186" spans="1:7" ht="15.75" thickBot="1">
      <c r="A186" s="46" t="s">
        <v>46</v>
      </c>
      <c r="B186" s="23">
        <f t="shared" si="6"/>
        <v>180</v>
      </c>
      <c r="C186" s="48">
        <f>E185/100*Renditerechner!$H$14/12</f>
        <v>46.770211047225267</v>
      </c>
      <c r="D186" s="48">
        <f t="shared" si="7"/>
        <v>111.39291395277473</v>
      </c>
      <c r="E186" s="48">
        <f t="shared" si="8"/>
        <v>34748.391717519473</v>
      </c>
      <c r="F186" s="49">
        <f>1-(E186/Renditerechner!$H$12)</f>
        <v>0.33907005767913512</v>
      </c>
      <c r="G186" s="44"/>
    </row>
    <row r="187" spans="1:7">
      <c r="A187" s="20"/>
      <c r="B187" s="20"/>
      <c r="C187" s="20"/>
      <c r="D187" s="20"/>
      <c r="E187" s="20"/>
      <c r="F187" s="50"/>
      <c r="G187" s="20"/>
    </row>
    <row r="188" spans="1:7">
      <c r="B188" s="4"/>
    </row>
    <row r="189" spans="1:7">
      <c r="B189" s="4"/>
    </row>
    <row r="190" spans="1:7">
      <c r="B190" s="4"/>
    </row>
    <row r="191" spans="1:7">
      <c r="B191" s="4"/>
    </row>
    <row r="192" spans="1:7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</sheetData>
  <sheetProtection password="DCC5" sheet="1" objects="1" scenarios="1" selectLockedCells="1" selectUnlockedCells="1"/>
  <mergeCells count="2">
    <mergeCell ref="B4:F4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Renditerechner</vt:lpstr>
      <vt:lpstr>Tilgungsplan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Kessler</dc:creator>
  <cp:lastModifiedBy>Dieter Kessler</cp:lastModifiedBy>
  <dcterms:created xsi:type="dcterms:W3CDTF">2015-11-19T15:03:40Z</dcterms:created>
  <dcterms:modified xsi:type="dcterms:W3CDTF">2015-11-22T12:46:56Z</dcterms:modified>
</cp:coreProperties>
</file>